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O:\Dez_KJF\KFJ\Taunus\Zuschüsse\Main-Taunus\2023 neue Dokumente\"/>
    </mc:Choice>
  </mc:AlternateContent>
  <bookViews>
    <workbookView xWindow="0" yWindow="0" windowWidth="28800" windowHeight="12435" tabRatio="500" activeTab="5"/>
  </bookViews>
  <sheets>
    <sheet name="Deckblatt" sheetId="1" r:id="rId1"/>
    <sheet name="1.Antrag" sheetId="2" r:id="rId2"/>
    <sheet name="2.Antrag Zuschuss" sheetId="3" r:id="rId3"/>
    <sheet name="3.Antrag Sozialfond" sheetId="4" r:id="rId4"/>
    <sheet name="4.Abrechnung" sheetId="5" r:id="rId5"/>
    <sheet name="5.Einzelverwendungsnachweis" sheetId="7" r:id="rId6"/>
    <sheet name="Rohdaten" sheetId="8" state="hidden" r:id="rId7"/>
  </sheets>
  <definedNames>
    <definedName name="ArtMaßnahme" localSheetId="3">#REF!</definedName>
    <definedName name="ArtMaßnahme" localSheetId="4">#REF!</definedName>
    <definedName name="ArtMaßnahme" localSheetId="5">#REF!</definedName>
    <definedName name="ArtMaßnahme" localSheetId="0">#REF!</definedName>
    <definedName name="ArtMaßnahme">#REF!</definedName>
    <definedName name="ArtVeranstaltung" localSheetId="3">#REF!</definedName>
    <definedName name="ArtVeranstaltung" localSheetId="4">#REF!</definedName>
    <definedName name="ArtVeranstaltung" localSheetId="5">#REF!</definedName>
    <definedName name="ArtVeranstaltung">#REF!</definedName>
    <definedName name="kkkk" localSheetId="3">#REF!</definedName>
    <definedName name="kkkk" localSheetId="4">#REF!</definedName>
    <definedName name="kkkk" localSheetId="0">#REF!</definedName>
    <definedName name="kkkk">#REF!</definedName>
    <definedName name="Print_Area" localSheetId="1">'1.Antrag'!$B$7:$R$101</definedName>
    <definedName name="Print_Area" localSheetId="4">'4.Abrechnung'!$B$7:$R$125</definedName>
    <definedName name="Print_Titles" localSheetId="1">'1.Antrag'!$B:$E</definedName>
    <definedName name="Print_Titles" localSheetId="4">'4.Abrechnung'!$B:$E</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smNativeData">
      <pm:revision xmlns:pm="smNativeData" day="1660587014" val="1050" rev="124" rev64="64" revOS="4" revMin="124" revMax="0"/>
      <pm:docPrefs xmlns:pm="smNativeData" id="1660587014" fixedDigits="0" showNotice="1" showFrameBounds="1" autoChart="1" recalcOnPrint="1" recalcOnCopy="1" finalRounding="1" compatTextArt="1" tab="567" useDefinedPrintRange="1" printArea="currentSheet"/>
      <pm:compatibility xmlns:pm="smNativeData" id="1660587014" overlapCells="1"/>
      <pm:defCurrency xmlns:pm="smNativeData" id="1660587014"/>
    </ext>
  </extLst>
</workbook>
</file>

<file path=xl/calcChain.xml><?xml version="1.0" encoding="utf-8"?>
<calcChain xmlns="http://schemas.openxmlformats.org/spreadsheetml/2006/main">
  <c r="M15" i="5" l="1"/>
  <c r="H15" i="5"/>
  <c r="B3" i="5"/>
  <c r="B3" i="2"/>
  <c r="B4" i="5" l="1"/>
  <c r="B4" i="2"/>
  <c r="S11" i="7"/>
  <c r="G29" i="2" l="1"/>
  <c r="Q107" i="5"/>
  <c r="Q57" i="5"/>
  <c r="Q52" i="5"/>
  <c r="G33" i="7" l="1"/>
  <c r="Q35" i="7"/>
  <c r="U35" i="7"/>
  <c r="Q39" i="7"/>
  <c r="W40" i="7"/>
  <c r="Q41" i="7"/>
  <c r="B50" i="3" l="1"/>
  <c r="O57" i="2"/>
  <c r="G96" i="2"/>
  <c r="T29" i="4"/>
  <c r="E47" i="3"/>
  <c r="O52" i="2"/>
  <c r="B44" i="3"/>
  <c r="O62" i="2"/>
  <c r="S10" i="3" l="1"/>
  <c r="S10" i="4"/>
  <c r="S10" i="7"/>
  <c r="Q83" i="2"/>
  <c r="B25" i="4" l="1"/>
  <c r="B9" i="7" l="1"/>
  <c r="B9" i="4"/>
  <c r="B9" i="3"/>
  <c r="B32" i="3"/>
  <c r="O96" i="2"/>
  <c r="B13" i="7" l="1"/>
  <c r="B12" i="7"/>
  <c r="B11" i="7"/>
  <c r="B10" i="7"/>
  <c r="B13" i="4"/>
  <c r="B12" i="4"/>
  <c r="B11" i="4"/>
  <c r="B10" i="4"/>
  <c r="B12" i="3"/>
  <c r="B13" i="3"/>
  <c r="B11" i="3"/>
  <c r="B10" i="3"/>
  <c r="L16" i="1"/>
  <c r="Q58" i="2" l="1"/>
  <c r="U29" i="7" l="1"/>
  <c r="B78" i="7" l="1"/>
  <c r="B72" i="7"/>
  <c r="B29" i="7"/>
  <c r="B25" i="7"/>
  <c r="B19" i="7"/>
  <c r="O62" i="5"/>
  <c r="Q50" i="5"/>
  <c r="Q51" i="5"/>
  <c r="G120" i="5"/>
  <c r="O29" i="7" l="1"/>
  <c r="G20" i="5"/>
  <c r="G19" i="5"/>
  <c r="G18" i="5"/>
  <c r="G17" i="5"/>
  <c r="G14" i="5"/>
  <c r="G13" i="5"/>
  <c r="G10" i="5"/>
  <c r="G9" i="5"/>
  <c r="G8" i="5"/>
  <c r="B19" i="4"/>
  <c r="Q96" i="2"/>
  <c r="B38" i="3"/>
  <c r="B35" i="3"/>
  <c r="B26" i="3"/>
  <c r="B20" i="3"/>
  <c r="Q62" i="2" l="1"/>
  <c r="Q66" i="2" s="1"/>
  <c r="O120" i="5"/>
  <c r="O22" i="4"/>
  <c r="O23" i="3"/>
  <c r="J96" i="2"/>
  <c r="W112" i="7"/>
  <c r="P112" i="7"/>
  <c r="W111" i="7"/>
  <c r="P111" i="7"/>
  <c r="W110" i="7"/>
  <c r="P110" i="7"/>
  <c r="W109" i="7"/>
  <c r="P109" i="7"/>
  <c r="W108" i="7"/>
  <c r="P108" i="7"/>
  <c r="W107" i="7"/>
  <c r="P107" i="7"/>
  <c r="W106" i="7"/>
  <c r="P106" i="7"/>
  <c r="W105" i="7"/>
  <c r="P105" i="7"/>
  <c r="W104" i="7"/>
  <c r="P104" i="7"/>
  <c r="W103" i="7"/>
  <c r="P103" i="7"/>
  <c r="W102" i="7"/>
  <c r="P102" i="7"/>
  <c r="W101" i="7"/>
  <c r="P101" i="7"/>
  <c r="W100" i="7"/>
  <c r="P100" i="7"/>
  <c r="W99" i="7"/>
  <c r="P99" i="7"/>
  <c r="W98" i="7"/>
  <c r="P98" i="7"/>
  <c r="W97" i="7"/>
  <c r="P97" i="7"/>
  <c r="W96" i="7"/>
  <c r="P96" i="7"/>
  <c r="W95" i="7"/>
  <c r="P95" i="7"/>
  <c r="W94" i="7"/>
  <c r="P94" i="7"/>
  <c r="W93" i="7"/>
  <c r="P93" i="7"/>
  <c r="W92" i="7"/>
  <c r="P92" i="7"/>
  <c r="W91" i="7"/>
  <c r="P91" i="7"/>
  <c r="W90" i="7"/>
  <c r="P90" i="7"/>
  <c r="W89" i="7"/>
  <c r="P89" i="7"/>
  <c r="W88" i="7"/>
  <c r="P88" i="7"/>
  <c r="W87" i="7"/>
  <c r="P87" i="7"/>
  <c r="W86" i="7"/>
  <c r="P86" i="7"/>
  <c r="W85" i="7"/>
  <c r="P85" i="7"/>
  <c r="W84" i="7"/>
  <c r="P84" i="7"/>
  <c r="W83" i="7"/>
  <c r="P83" i="7"/>
  <c r="J75" i="7"/>
  <c r="B75" i="7"/>
  <c r="S66" i="7"/>
  <c r="S65" i="7"/>
  <c r="S64" i="7"/>
  <c r="B64" i="7"/>
  <c r="S63" i="7"/>
  <c r="B63" i="7"/>
  <c r="S62" i="7"/>
  <c r="B62" i="7"/>
  <c r="S61" i="7"/>
  <c r="B61" i="7"/>
  <c r="C47" i="7"/>
  <c r="J22" i="7"/>
  <c r="B22" i="7"/>
  <c r="S7" i="7"/>
  <c r="S6" i="7"/>
  <c r="S5" i="7"/>
  <c r="B5" i="7"/>
  <c r="S4" i="7"/>
  <c r="B4" i="7"/>
  <c r="S3" i="7"/>
  <c r="B3" i="7"/>
  <c r="S2" i="7"/>
  <c r="B2" i="7"/>
  <c r="O56" i="5"/>
  <c r="Q49" i="5"/>
  <c r="Q53" i="5" s="1"/>
  <c r="Q32" i="5"/>
  <c r="F15" i="5"/>
  <c r="F14" i="5"/>
  <c r="B8" i="5"/>
  <c r="T32" i="4"/>
  <c r="J22" i="4"/>
  <c r="B22" i="4"/>
  <c r="S7" i="4"/>
  <c r="S6" i="4"/>
  <c r="S5" i="4"/>
  <c r="B5" i="4"/>
  <c r="S4" i="4"/>
  <c r="B4" i="4"/>
  <c r="S3" i="4"/>
  <c r="B3" i="4"/>
  <c r="S2" i="4"/>
  <c r="B2" i="4"/>
  <c r="J23" i="3"/>
  <c r="B23" i="3"/>
  <c r="S7" i="3"/>
  <c r="S6" i="3"/>
  <c r="S5" i="3"/>
  <c r="B5" i="3"/>
  <c r="S4" i="3"/>
  <c r="B4" i="3"/>
  <c r="S3" i="3"/>
  <c r="B3" i="3"/>
  <c r="S2" i="3"/>
  <c r="B2" i="3"/>
  <c r="T35" i="4"/>
  <c r="Q53" i="2"/>
  <c r="Q52" i="2"/>
  <c r="O22" i="7"/>
  <c r="G9" i="2"/>
  <c r="G8" i="2"/>
  <c r="B8" i="2"/>
  <c r="Q128" i="5" l="1"/>
  <c r="W36" i="7"/>
  <c r="W34" i="7"/>
  <c r="W113" i="7"/>
  <c r="G26" i="5"/>
  <c r="Q54" i="2"/>
  <c r="Q68" i="2" s="1"/>
  <c r="N42" i="7"/>
  <c r="N34" i="7"/>
  <c r="O75" i="7"/>
  <c r="J120" i="5" l="1"/>
  <c r="Q62" i="5"/>
  <c r="W38" i="7" s="1"/>
  <c r="Q120" i="5"/>
  <c r="Q92" i="2"/>
  <c r="Q101" i="2" s="1"/>
  <c r="F92" i="2"/>
  <c r="F101" i="2" l="1"/>
  <c r="Q66" i="5"/>
  <c r="Q68" i="5" s="1"/>
  <c r="F116" i="5" s="1"/>
  <c r="Q116" i="5" l="1"/>
  <c r="W42" i="7"/>
  <c r="Q125" i="5" l="1"/>
  <c r="Q129" i="5" s="1"/>
  <c r="F129" i="5" s="1"/>
  <c r="W43" i="7"/>
  <c r="F125" i="5" l="1"/>
  <c r="Q132" i="5"/>
  <c r="F132" i="5" s="1"/>
  <c r="B104" i="7" l="1"/>
  <c r="B44" i="7"/>
</calcChain>
</file>

<file path=xl/comments1.xml><?xml version="1.0" encoding="utf-8"?>
<comments xmlns="http://schemas.openxmlformats.org/spreadsheetml/2006/main">
  <authors>
    <author>Frank Mohr</author>
  </authors>
  <commentList>
    <comment ref="H2" authorId="0" shapeId="0">
      <text>
        <r>
          <rPr>
            <b/>
            <sz val="11"/>
            <color indexed="81"/>
            <rFont val="Segoe UI"/>
            <family val="2"/>
          </rPr>
          <t xml:space="preserve">Hinweis: </t>
        </r>
        <r>
          <rPr>
            <sz val="11"/>
            <color indexed="81"/>
            <rFont val="Segoe UI"/>
            <family val="2"/>
          </rPr>
          <t xml:space="preserve">
In den Arbeitsblättern kann man nur die weißen Felder ausfüllen ! Beachtet hierzu bitte die Ausfüllhinweise unten.
Benutzt </t>
        </r>
        <r>
          <rPr>
            <b/>
            <sz val="11"/>
            <color indexed="81"/>
            <rFont val="Segoe UI"/>
            <family val="2"/>
          </rPr>
          <t>KEIN</t>
        </r>
        <r>
          <rPr>
            <sz val="11"/>
            <color indexed="81"/>
            <rFont val="Segoe UI"/>
            <family val="2"/>
          </rPr>
          <t xml:space="preserve"> "Kopieren" &amp; "Einfügen". Das verändert u.U. das Format des Feldes mit entsprechenden Problemen in der Ansicht und könnte sich dann auch auf die Berechnungen auswirken.
</t>
        </r>
      </text>
    </comment>
    <comment ref="H11" authorId="0" shapeId="0">
      <text>
        <r>
          <rPr>
            <b/>
            <sz val="11"/>
            <color indexed="81"/>
            <rFont val="Segoe UI"/>
            <family val="2"/>
          </rPr>
          <t>Erläuterung zum Status und was ihr eintragen müsst, könnt ihr rechts unter 
"Infos zum Antragsteller" lesen</t>
        </r>
      </text>
    </comment>
    <comment ref="L40" authorId="0" shapeId="0">
      <text>
        <r>
          <rPr>
            <sz val="9"/>
            <color indexed="81"/>
            <rFont val="Segoe UI"/>
            <family val="2"/>
          </rPr>
          <t xml:space="preserve">Felder mit einem Info-Zeichen bieten allgemeine Informationen zum Antrag und der Abrechnung.
</t>
        </r>
      </text>
    </comment>
    <comment ref="L42" authorId="0" shapeId="0">
      <text>
        <r>
          <rPr>
            <sz val="9"/>
            <color indexed="81"/>
            <rFont val="Segoe UI"/>
            <family val="2"/>
          </rPr>
          <t>Felder mit einen kleinen roten Dreieck geben kontextbezogene Ausfüllhinweise. Man kann mit der Maus darüberfahren oder darauf klicken, um die Hinweise zu sehen.</t>
        </r>
      </text>
    </comment>
  </commentList>
</comments>
</file>

<file path=xl/comments2.xml><?xml version="1.0" encoding="utf-8"?>
<comments xmlns="http://schemas.openxmlformats.org/spreadsheetml/2006/main">
  <authors>
    <author>Frank Mohr</author>
    <author>Frank</author>
  </authors>
  <commentList>
    <comment ref="E7" authorId="0" shapeId="0">
      <text>
        <r>
          <rPr>
            <b/>
            <sz val="9"/>
            <color indexed="81"/>
            <rFont val="Segoe UI"/>
            <family val="2"/>
          </rPr>
          <t>Antragsfrist ist der 01.März des lfd. Jahres</t>
        </r>
        <r>
          <rPr>
            <sz val="9"/>
            <color indexed="81"/>
            <rFont val="Segoe UI"/>
            <family val="2"/>
          </rPr>
          <t xml:space="preserve">
Später eingehende Anträge werden erst im Herbst vom Finanzausschuss genehmigt. Zusagen können in diesen Fällen nur noch im Rahmen der dann noch verfügbaren Mittel getroffen werden. 
Alle Angaben in diesem Bereich sind Pflichtangaben und werden jeweils auf die nachfolgenden Formulare und Arbeitsblätter übernommen.</t>
        </r>
      </text>
    </comment>
    <comment ref="B11" authorId="1" shapeId="0">
      <text>
        <r>
          <rPr>
            <sz val="9"/>
            <color indexed="81"/>
            <rFont val="Segoe UI"/>
            <family val="2"/>
          </rPr>
          <t>Die Antragsnummer kann individuell erstellt werden. Es macht Sinn, wenn sie bei mehreren Anträgen fortlaufend nummeriert ist.</t>
        </r>
      </text>
    </comment>
    <comment ref="B13" authorId="1" shapeId="0">
      <text>
        <r>
          <rPr>
            <b/>
            <sz val="10"/>
            <color indexed="81"/>
            <rFont val="Segoe UI"/>
            <family val="2"/>
          </rPr>
          <t>Art der Veranstaltung</t>
        </r>
        <r>
          <rPr>
            <sz val="9"/>
            <color indexed="81"/>
            <rFont val="Segoe UI"/>
            <family val="2"/>
          </rPr>
          <t xml:space="preserve">
a. Freizeitmaßnahme im eigenen Haus oder Zeltlager im Inland
b. Freizeitmaßnahme in einem fremden Haus oder Bildungsmaßnahme oder Freizeitmaßnahme [einschließlich Zeltlager] im Ausland
c. Gruppenleiterschulung
Erläuterungen zu den Veranstaltungen gibt es unter Richlinie I.4.4</t>
        </r>
      </text>
    </comment>
    <comment ref="B19" authorId="1" shapeId="0">
      <text>
        <r>
          <rPr>
            <sz val="9"/>
            <color indexed="81"/>
            <rFont val="Segoe UI"/>
            <family val="2"/>
          </rPr>
          <t>Bitte die Angaben über den Freizeitort möglichst genau machen</t>
        </r>
      </text>
    </comment>
    <comment ref="E28" authorId="1" shapeId="0">
      <text>
        <r>
          <rPr>
            <sz val="9"/>
            <color indexed="81"/>
            <rFont val="Segoe UI"/>
            <family val="2"/>
          </rPr>
          <t xml:space="preserve">Die </t>
        </r>
        <r>
          <rPr>
            <b/>
            <sz val="9"/>
            <color indexed="81"/>
            <rFont val="Segoe UI"/>
            <family val="2"/>
          </rPr>
          <t>Anzahl der Veranstaltungstage</t>
        </r>
        <r>
          <rPr>
            <sz val="9"/>
            <color indexed="81"/>
            <rFont val="Segoe UI"/>
            <family val="2"/>
          </rPr>
          <t xml:space="preserve"> wird aus den Datumsangaben </t>
        </r>
        <r>
          <rPr>
            <b/>
            <sz val="9"/>
            <color indexed="81"/>
            <rFont val="Segoe UI"/>
            <family val="2"/>
          </rPr>
          <t>automatisch</t>
        </r>
        <r>
          <rPr>
            <sz val="9"/>
            <color indexed="81"/>
            <rFont val="Segoe UI"/>
            <family val="2"/>
          </rPr>
          <t xml:space="preserve"> errechnet. </t>
        </r>
        <r>
          <rPr>
            <b/>
            <sz val="9"/>
            <color indexed="81"/>
            <rFont val="Segoe UI"/>
            <family val="2"/>
          </rPr>
          <t>Bitte die Angabe hier prüfen !</t>
        </r>
        <r>
          <rPr>
            <sz val="9"/>
            <color indexed="81"/>
            <rFont val="Segoe UI"/>
            <family val="2"/>
          </rPr>
          <t xml:space="preserve">
An- und Abreisetage werden jeweils als volle Tage gerechnet.
</t>
        </r>
        <r>
          <rPr>
            <b/>
            <sz val="9"/>
            <color indexed="81"/>
            <rFont val="Segoe UI"/>
            <family val="2"/>
          </rPr>
          <t>Bei Gruppenleiterschulungen von Ortsverbänden</t>
        </r>
        <r>
          <rPr>
            <sz val="9"/>
            <color indexed="81"/>
            <rFont val="Segoe UI"/>
            <family val="2"/>
          </rPr>
          <t>: Sollten die Schulungstage nicht zusammenhängend sein, können sie im Feld rechts summiert eingetragen werden.</t>
        </r>
      </text>
    </comment>
    <comment ref="E34" authorId="1" shapeId="0">
      <text>
        <r>
          <rPr>
            <b/>
            <sz val="9"/>
            <color indexed="81"/>
            <rFont val="Segoe UI"/>
            <family val="2"/>
          </rPr>
          <t>Mindestteilnehmerzahl</t>
        </r>
        <r>
          <rPr>
            <sz val="9"/>
            <color indexed="81"/>
            <rFont val="Segoe UI"/>
            <family val="2"/>
          </rPr>
          <t xml:space="preserve">
Grundsätzlich können nur Maßnahmen gefördert werden, an denen mindestens </t>
        </r>
        <r>
          <rPr>
            <b/>
            <sz val="9"/>
            <color indexed="81"/>
            <rFont val="Segoe UI"/>
            <family val="2"/>
          </rPr>
          <t>7 Personen</t>
        </r>
        <r>
          <rPr>
            <sz val="9"/>
            <color indexed="81"/>
            <rFont val="Segoe UI"/>
            <family val="2"/>
          </rPr>
          <t xml:space="preserve"> teilnehmen. Davon müssen </t>
        </r>
        <r>
          <rPr>
            <b/>
            <sz val="9"/>
            <color indexed="81"/>
            <rFont val="Segoe UI"/>
            <family val="2"/>
          </rPr>
          <t xml:space="preserve">mindestens 3 Personen aus dem Main-Taunus-Kreis sein. 
</t>
        </r>
        <r>
          <rPr>
            <sz val="9"/>
            <color indexed="81"/>
            <rFont val="Segoe UI"/>
            <family val="2"/>
          </rPr>
          <t xml:space="preserve">Zur Überprüfung wird die Teilnahmeliste benötigt.
</t>
        </r>
        <r>
          <rPr>
            <b/>
            <sz val="9"/>
            <color indexed="81"/>
            <rFont val="Segoe UI"/>
            <family val="2"/>
          </rPr>
          <t>Förderung nur für TN aus dem MTK</t>
        </r>
        <r>
          <rPr>
            <sz val="9"/>
            <color indexed="81"/>
            <rFont val="Segoe UI"/>
            <family val="2"/>
          </rPr>
          <t xml:space="preserve">
Es wird nur für Teilnehmende aus dem Main-Taunus-Kreis eine Förderung gewährt.
Für Betreuer*innen gilt die Anforderung an die Herkunft aus dem MTK nicht !
Teilnehmende und Betreuer*innen, die nicht auf der Liste stehen, können nicht gefördert werden.</t>
        </r>
      </text>
    </comment>
    <comment ref="B38" authorId="1" shapeId="0">
      <text>
        <r>
          <rPr>
            <b/>
            <sz val="10"/>
            <color indexed="81"/>
            <rFont val="Segoe UI"/>
            <family val="2"/>
          </rPr>
          <t>Individualförderung /Sozialfond</t>
        </r>
        <r>
          <rPr>
            <sz val="9"/>
            <color indexed="81"/>
            <rFont val="Segoe UI"/>
            <family val="2"/>
          </rPr>
          <t xml:space="preserve">
Die Anzahl der Personen, für die Individualförderung beantragt wird muss hier angegeben werden [wird in den </t>
        </r>
        <r>
          <rPr>
            <b/>
            <sz val="9"/>
            <color indexed="81"/>
            <rFont val="Segoe UI"/>
            <family val="2"/>
          </rPr>
          <t xml:space="preserve">Antrag Sozialfond </t>
        </r>
        <r>
          <rPr>
            <sz val="9"/>
            <color indexed="81"/>
            <rFont val="Segoe UI"/>
            <family val="2"/>
          </rPr>
          <t>automatisch übernommen]</t>
        </r>
      </text>
    </comment>
    <comment ref="B41" authorId="1" shapeId="0">
      <text>
        <r>
          <rPr>
            <b/>
            <sz val="9"/>
            <color indexed="81"/>
            <rFont val="Segoe UI"/>
            <family val="2"/>
          </rPr>
          <t xml:space="preserve">Betreuerschlüssel 1/7
</t>
        </r>
        <r>
          <rPr>
            <sz val="9"/>
            <color indexed="81"/>
            <rFont val="Segoe UI"/>
            <family val="2"/>
          </rPr>
          <t xml:space="preserve">Bis 14 Teilnehmer*innen können max. 2 Betreuer bzw. Referenten eingesetzt/abgerechnet werden. Für weitere angefangene 7 TN kann jeweils ein weiterer Betreuer bzw. Referent eingesetzt werden.
</t>
        </r>
        <r>
          <rPr>
            <b/>
            <sz val="9"/>
            <color indexed="81"/>
            <rFont val="Segoe UI"/>
            <family val="2"/>
          </rPr>
          <t>Zusätzliche Betreuer</t>
        </r>
        <r>
          <rPr>
            <sz val="9"/>
            <color indexed="81"/>
            <rFont val="Segoe UI"/>
            <family val="2"/>
          </rPr>
          <t xml:space="preserve">
Zusätzliche Betreuer können nur angegeben werden, wenn z.B. Behinderte oder chronisch Kranke an der Maßnahme teilnehmen und somit ein erhöhter Betreuungsbedarf besteht.</t>
        </r>
      </text>
    </comment>
    <comment ref="E46" authorId="1" shapeId="0">
      <text>
        <r>
          <rPr>
            <b/>
            <sz val="9"/>
            <color indexed="81"/>
            <rFont val="Segoe UI"/>
            <family val="2"/>
          </rPr>
          <t>Einnahmen</t>
        </r>
        <r>
          <rPr>
            <sz val="9"/>
            <color indexed="81"/>
            <rFont val="Segoe UI"/>
            <family val="2"/>
          </rPr>
          <t xml:space="preserve">
Wenn ihr eine </t>
        </r>
        <r>
          <rPr>
            <b/>
            <sz val="9"/>
            <color indexed="81"/>
            <rFont val="Segoe UI"/>
            <family val="2"/>
          </rPr>
          <t>Individualförderung</t>
        </r>
        <r>
          <rPr>
            <sz val="9"/>
            <color indexed="81"/>
            <rFont val="Segoe UI"/>
            <family val="2"/>
          </rPr>
          <t xml:space="preserve"> beantragen möchtet, ist die Angabe der </t>
        </r>
        <r>
          <rPr>
            <b/>
            <sz val="9"/>
            <color indexed="81"/>
            <rFont val="Segoe UI"/>
            <family val="2"/>
          </rPr>
          <t>Teilnahmebeiträge</t>
        </r>
        <r>
          <rPr>
            <sz val="9"/>
            <color indexed="81"/>
            <rFont val="Segoe UI"/>
            <family val="2"/>
          </rPr>
          <t xml:space="preserve"> und die Höhe der </t>
        </r>
        <r>
          <rPr>
            <b/>
            <sz val="9"/>
            <color indexed="81"/>
            <rFont val="Segoe UI"/>
            <family val="2"/>
          </rPr>
          <t>Individualförderung</t>
        </r>
        <r>
          <rPr>
            <sz val="9"/>
            <color indexed="81"/>
            <rFont val="Segoe UI"/>
            <family val="2"/>
          </rPr>
          <t xml:space="preserve"> notwendig 
Wird KEINE Individualförderung beantragt, müssen grundsätzlich keine Einnahmen aufgeführt werden. 
</t>
        </r>
        <r>
          <rPr>
            <b/>
            <sz val="9"/>
            <color indexed="81"/>
            <rFont val="Segoe UI"/>
            <family val="2"/>
          </rPr>
          <t>Bedenkt aber bitte:</t>
        </r>
        <r>
          <rPr>
            <sz val="9"/>
            <color indexed="81"/>
            <rFont val="Segoe UI"/>
            <family val="2"/>
          </rPr>
          <t xml:space="preserve">
Mit der Angabe der voraussichtlichen Einnahmen (und der Ausgaben s.u.) kann man sich schon </t>
        </r>
        <r>
          <rPr>
            <b/>
            <sz val="9"/>
            <color indexed="81"/>
            <rFont val="Segoe UI"/>
            <family val="2"/>
          </rPr>
          <t>vorab</t>
        </r>
        <r>
          <rPr>
            <sz val="9"/>
            <color indexed="81"/>
            <rFont val="Segoe UI"/>
            <family val="2"/>
          </rPr>
          <t xml:space="preserve"> über die evtl. Höhe des Zuschusses informieren.</t>
        </r>
      </text>
    </comment>
    <comment ref="B51" authorId="0" shapeId="0">
      <text>
        <r>
          <rPr>
            <b/>
            <sz val="9"/>
            <color indexed="81"/>
            <rFont val="Segoe UI"/>
            <family val="2"/>
          </rPr>
          <t>Teilnahmebeiträge</t>
        </r>
        <r>
          <rPr>
            <sz val="9"/>
            <color indexed="81"/>
            <rFont val="Segoe UI"/>
            <family val="2"/>
          </rPr>
          <t xml:space="preserve">
</t>
        </r>
        <r>
          <rPr>
            <b/>
            <sz val="9"/>
            <color indexed="81"/>
            <rFont val="Segoe UI"/>
            <family val="2"/>
          </rPr>
          <t>Regulärer Teilnahmebeitrag</t>
        </r>
        <r>
          <rPr>
            <sz val="9"/>
            <color indexed="81"/>
            <rFont val="Segoe UI"/>
            <family val="2"/>
          </rPr>
          <t xml:space="preserve">
Muss immer angegeben werden, 
- wenn Beiträge erhoben werden und/oder
- Individualförderung beantragt wird.
Ansonsten bitte eine "</t>
        </r>
        <r>
          <rPr>
            <b/>
            <sz val="9"/>
            <color indexed="81"/>
            <rFont val="Segoe UI"/>
            <family val="2"/>
          </rPr>
          <t>0</t>
        </r>
        <r>
          <rPr>
            <sz val="9"/>
            <color indexed="81"/>
            <rFont val="Segoe UI"/>
            <family val="2"/>
          </rPr>
          <t xml:space="preserve">" eintragen.
</t>
        </r>
        <r>
          <rPr>
            <b/>
            <sz val="9"/>
            <color indexed="81"/>
            <rFont val="Segoe UI"/>
            <family val="2"/>
          </rPr>
          <t>Weitere Zeilen</t>
        </r>
        <r>
          <rPr>
            <sz val="9"/>
            <color indexed="81"/>
            <rFont val="Segoe UI"/>
            <family val="2"/>
          </rPr>
          <t xml:space="preserve">
Es ist dabei möglich, verschieden hohe Beiträge zu erheben, z.B. für Vergünstigungen oder im Rahmen der Individualförderung.
Berechnet wir immer automatisch nach der Formel
   </t>
        </r>
        <r>
          <rPr>
            <i/>
            <sz val="9"/>
            <color indexed="81"/>
            <rFont val="Segoe UI"/>
            <family val="2"/>
          </rPr>
          <t>Höhe Beitrag</t>
        </r>
        <r>
          <rPr>
            <sz val="9"/>
            <color indexed="81"/>
            <rFont val="Segoe UI"/>
            <family val="2"/>
          </rPr>
          <t xml:space="preserve"> * </t>
        </r>
        <r>
          <rPr>
            <i/>
            <sz val="9"/>
            <color indexed="81"/>
            <rFont val="Segoe UI"/>
            <family val="2"/>
          </rPr>
          <t>Anzahl TN</t>
        </r>
      </text>
    </comment>
    <comment ref="B56" authorId="1" shapeId="0">
      <text>
        <r>
          <rPr>
            <b/>
            <sz val="9"/>
            <color indexed="81"/>
            <rFont val="Segoe UI"/>
            <family val="2"/>
          </rPr>
          <t>Individualförderung / Sozialfond</t>
        </r>
        <r>
          <rPr>
            <sz val="9"/>
            <color indexed="81"/>
            <rFont val="Segoe UI"/>
            <family val="2"/>
          </rPr>
          <t xml:space="preserve">
- Max. Förderung pro TN = </t>
        </r>
        <r>
          <rPr>
            <b/>
            <sz val="9"/>
            <color indexed="81"/>
            <rFont val="Segoe UI"/>
            <family val="2"/>
          </rPr>
          <t>450 €</t>
        </r>
        <r>
          <rPr>
            <sz val="9"/>
            <color indexed="81"/>
            <rFont val="Segoe UI"/>
            <family val="2"/>
          </rPr>
          <t xml:space="preserve">
- Eigenanteil von </t>
        </r>
        <r>
          <rPr>
            <b/>
            <sz val="9"/>
            <color indexed="81"/>
            <rFont val="Segoe UI"/>
            <family val="2"/>
          </rPr>
          <t>7,- €</t>
        </r>
        <r>
          <rPr>
            <sz val="9"/>
            <color indexed="81"/>
            <rFont val="Segoe UI"/>
            <family val="2"/>
          </rPr>
          <t xml:space="preserve"> pro Tag und Teilnehmer (s.o.)
- max. Förderalter bis einschließlich </t>
        </r>
        <r>
          <rPr>
            <b/>
            <sz val="9"/>
            <color indexed="81"/>
            <rFont val="Segoe UI"/>
            <family val="2"/>
          </rPr>
          <t>20 Jahre</t>
        </r>
        <r>
          <rPr>
            <sz val="9"/>
            <color indexed="81"/>
            <rFont val="Segoe UI"/>
            <family val="2"/>
          </rPr>
          <t xml:space="preserve">
</t>
        </r>
        <r>
          <rPr>
            <b/>
            <sz val="9"/>
            <color indexed="81"/>
            <rFont val="Segoe UI"/>
            <family val="2"/>
          </rPr>
          <t xml:space="preserve">Bitte im Feld rechts die gesamte Fördersumme aller beantragten Individualförderungen für diese Maßnahme eintragen. 
</t>
        </r>
        <r>
          <rPr>
            <sz val="9"/>
            <color indexed="81"/>
            <rFont val="Segoe UI"/>
            <family val="2"/>
          </rPr>
          <t xml:space="preserve">
Die geförderten Teilnehmer *innen müssen nach der Maßnahme jeweils auf der Teilnahmeliste besonders gekennzeichnet werden.</t>
        </r>
      </text>
    </comment>
    <comment ref="B61" authorId="1" shapeId="0">
      <text>
        <r>
          <rPr>
            <sz val="9"/>
            <color indexed="81"/>
            <rFont val="Segoe UI"/>
            <family val="2"/>
          </rPr>
          <t xml:space="preserve">Die Angabe der weiteren Einnahmen ist für den Antrag nicht verpflichtend und wird auch im Antragsformular nicht aufgeführt.
</t>
        </r>
        <r>
          <rPr>
            <b/>
            <sz val="9"/>
            <color indexed="81"/>
            <rFont val="Segoe UI"/>
            <family val="2"/>
          </rPr>
          <t>Aber:</t>
        </r>
        <r>
          <rPr>
            <sz val="9"/>
            <color indexed="81"/>
            <rFont val="Segoe UI"/>
            <family val="2"/>
          </rPr>
          <t xml:space="preserve">
Wer sich ein ungefähres Bild verschaffen möchte, wie hoch ein Zuschuss ausfallen könnte, sollte hier natürlich auch diese Einnahmen kalkulieren.
Bitte unbedingt daran denken, dass hier </t>
        </r>
        <r>
          <rPr>
            <b/>
            <sz val="9"/>
            <color indexed="81"/>
            <rFont val="Segoe UI"/>
            <family val="2"/>
          </rPr>
          <t>KEINE</t>
        </r>
        <r>
          <rPr>
            <sz val="9"/>
            <color indexed="81"/>
            <rFont val="Segoe UI"/>
            <family val="2"/>
          </rPr>
          <t xml:space="preserve"> Zuschüsses des KJR aufgeführt werden !</t>
        </r>
      </text>
    </comment>
    <comment ref="E73" authorId="1" shapeId="0">
      <text>
        <r>
          <rPr>
            <b/>
            <sz val="9"/>
            <color indexed="81"/>
            <rFont val="Segoe UI"/>
            <family val="2"/>
          </rPr>
          <t xml:space="preserve">Die Angabe der Ausgaben ist für die Antragstellung nicht unbedingt notwendig ! </t>
        </r>
        <r>
          <rPr>
            <sz val="9"/>
            <color indexed="81"/>
            <rFont val="Segoe UI"/>
            <family val="2"/>
          </rPr>
          <t xml:space="preserve">
Wenn Einnahmen und Ausgaben angeben werden, kann man sich aber schon vor Antragsabgabe einen Eindruck über die mögliche Höhe des Zuschusses machen.
Bitte hier die wichtigsten hohen vorhersehbaren Ausgaben eintragen und ggf. kleinere Posten grob zusammenfassen.
Wichtig ist, dass die Ausgaben über den Einnahmen liegen, da sonst (ohne Berücksichtigung der Individualförderung) kein Zuschuss möglich ist.</t>
        </r>
      </text>
    </comment>
    <comment ref="E88" authorId="0" shapeId="0">
      <text>
        <r>
          <rPr>
            <sz val="9"/>
            <color indexed="81"/>
            <rFont val="Segoe UI"/>
            <family val="2"/>
          </rPr>
          <t xml:space="preserve">Grundsatz der Förderung ist, dass die Träger in Folge eines Zuschusses des KJR </t>
        </r>
        <r>
          <rPr>
            <b/>
            <sz val="9"/>
            <color indexed="81"/>
            <rFont val="Segoe UI"/>
            <family val="2"/>
          </rPr>
          <t>KEINEN</t>
        </r>
        <r>
          <rPr>
            <sz val="9"/>
            <color indexed="81"/>
            <rFont val="Segoe UI"/>
            <family val="2"/>
          </rPr>
          <t xml:space="preserve"> Gewinn erwirtschaften dürfen.
</t>
        </r>
        <r>
          <rPr>
            <b/>
            <sz val="9"/>
            <color indexed="81"/>
            <rFont val="Segoe UI"/>
            <family val="2"/>
          </rPr>
          <t>Deckel 1</t>
        </r>
        <r>
          <rPr>
            <sz val="9"/>
            <color indexed="81"/>
            <rFont val="Segoe UI"/>
            <family val="2"/>
          </rPr>
          <t xml:space="preserve">
Dies bedeutet, dass die Ausgaben (logischerweise) immer höher als die Einnahmen sein müssen.
</t>
        </r>
        <r>
          <rPr>
            <b/>
            <sz val="9"/>
            <color indexed="81"/>
            <rFont val="Segoe UI"/>
            <family val="2"/>
          </rPr>
          <t>Deckel 2</t>
        </r>
        <r>
          <rPr>
            <sz val="9"/>
            <color indexed="81"/>
            <rFont val="Segoe UI"/>
            <family val="2"/>
          </rPr>
          <t xml:space="preserve">
Die </t>
        </r>
        <r>
          <rPr>
            <b/>
            <sz val="9"/>
            <color indexed="81"/>
            <rFont val="Segoe UI"/>
            <family val="2"/>
          </rPr>
          <t>maximale</t>
        </r>
        <r>
          <rPr>
            <sz val="9"/>
            <color indexed="81"/>
            <rFont val="Segoe UI"/>
            <family val="2"/>
          </rPr>
          <t xml:space="preserve"> Höhe der Förderung ergibt sich aus der Festlegung der Tagessätze (a. - c.) und der damit verbundenen Berechnungsgrundlage.
Die Tagessätze entsprechen den Vorgaben der Förderrichtlinien. Gehen zuviele Anträge ein, sodass das Fördervolumen des KJR überschritten wird, können die Tagessätze durch den Finanzausschuss ggf. reduziert werden.
</t>
        </r>
        <r>
          <rPr>
            <b/>
            <sz val="9"/>
            <color indexed="81"/>
            <rFont val="Segoe UI"/>
            <family val="2"/>
          </rPr>
          <t xml:space="preserve">Teilnehmer*innen, für die eine Individualförderung beantragt wurde, fließen NICHT in die Berechnung mit ein !  </t>
        </r>
        <r>
          <rPr>
            <sz val="9"/>
            <color indexed="81"/>
            <rFont val="Segoe UI"/>
            <family val="2"/>
          </rPr>
          <t>(wäre sonst eine Doppelförderung)</t>
        </r>
      </text>
    </comment>
    <comment ref="E100" authorId="0" shapeId="0">
      <text>
        <r>
          <rPr>
            <b/>
            <sz val="9"/>
            <color indexed="81"/>
            <rFont val="Segoe UI"/>
            <family val="2"/>
          </rPr>
          <t>Unverbindliche Berechnung</t>
        </r>
        <r>
          <rPr>
            <sz val="9"/>
            <color indexed="81"/>
            <rFont val="Segoe UI"/>
            <family val="2"/>
          </rPr>
          <t xml:space="preserve">
Die Berechnung ist an dieser Stelle sehr einfach gehalten, da bestimmte Faktoren bei der Beantragung noch nicht bzw. erst nach Durchführung der Maßnahme feststehen.
Aber trotzdem bietet sie einen Überblick über den max. möglichen Zuschuss.
</t>
        </r>
        <r>
          <rPr>
            <b/>
            <sz val="9"/>
            <color indexed="81"/>
            <rFont val="Segoe UI"/>
            <family val="2"/>
          </rPr>
          <t xml:space="preserve">
Eventuell beantragte Individualförderung ist hier mit berücksichtigt.</t>
        </r>
      </text>
    </comment>
  </commentList>
</comments>
</file>

<file path=xl/comments3.xml><?xml version="1.0" encoding="utf-8"?>
<comments xmlns="http://schemas.openxmlformats.org/spreadsheetml/2006/main">
  <authors>
    <author>Frank Mohr</author>
    <author>Frank</author>
  </authors>
  <commentList>
    <comment ref="E7" authorId="0" shapeId="0">
      <text>
        <r>
          <rPr>
            <b/>
            <sz val="9"/>
            <color indexed="81"/>
            <rFont val="Segoe UI"/>
            <family val="2"/>
          </rPr>
          <t>Abgabefrist der Abrechnung ist i.d.R. 6 Wochen nach Maßnahmeende !</t>
        </r>
        <r>
          <rPr>
            <sz val="9"/>
            <color indexed="81"/>
            <rFont val="Segoe UI"/>
            <family val="2"/>
          </rPr>
          <t xml:space="preserve">
Eingereicht wird der Einzelverwendungsnachweis dort, wo man auch den Antrag gestellt hat.
Die Mitgliedsverbände, die die Maßnahmen ihrer Ortsgruppen bearbeiten, senden bis 
</t>
        </r>
        <r>
          <rPr>
            <b/>
            <sz val="9"/>
            <color indexed="81"/>
            <rFont val="Segoe UI"/>
            <family val="2"/>
          </rPr>
          <t>spätestens 15.02. des Folgejahres</t>
        </r>
        <r>
          <rPr>
            <sz val="9"/>
            <color indexed="81"/>
            <rFont val="Segoe UI"/>
            <family val="2"/>
          </rPr>
          <t xml:space="preserve"> 
den Gesamtverwendungsnachweis an den KJR.
Alle Angaben in diesem Bereich sind Pflichtangaben und werden in den Einzelverwendungsnachweis übernommen.
</t>
        </r>
        <r>
          <rPr>
            <b/>
            <sz val="9"/>
            <color indexed="81"/>
            <rFont val="Segoe UI"/>
            <family val="2"/>
          </rPr>
          <t xml:space="preserve">
Wenn ihr Maßnahmen beantragt habt, aber nicht durchführt, gebt bitte dort rechtzeitig Bescheid, wo ihr auch den Antrag gestellt habt. 
Damit können ggf. frei werdende Mittel an andere Träger weitergeleitet werden.
</t>
        </r>
      </text>
    </comment>
    <comment ref="B11" authorId="0" shapeId="0">
      <text>
        <r>
          <rPr>
            <sz val="9"/>
            <color indexed="81"/>
            <rFont val="Segoe UI"/>
            <family val="2"/>
          </rPr>
          <t xml:space="preserve">Hier muss festgelegt werden, ob die Maßnahme stattgefunden hat. 
Natürlich wird niemand bei Ausfall/Storno einer Maßnahme einen Verwendungsnachweis erstellen.
</t>
        </r>
        <r>
          <rPr>
            <b/>
            <sz val="9"/>
            <color indexed="81"/>
            <rFont val="Segoe UI"/>
            <family val="2"/>
          </rPr>
          <t xml:space="preserve">Aber: </t>
        </r>
        <r>
          <rPr>
            <sz val="9"/>
            <color indexed="81"/>
            <rFont val="Segoe UI"/>
            <family val="2"/>
          </rPr>
          <t>der KJR muss wissen, ob die Maßnahme stattgefunden hat, damit die Mittel ggf. an andere Träger weitergeleitet werden können.
Die Funktion ist hier nur schon eingebaut für spätere Dateiversionen zur Verwaltung mehrerer Maßnahmen.</t>
        </r>
      </text>
    </comment>
    <comment ref="B15" authorId="1" shapeId="0">
      <text>
        <r>
          <rPr>
            <b/>
            <sz val="9"/>
            <color indexed="81"/>
            <rFont val="Segoe UI"/>
            <family val="2"/>
          </rPr>
          <t>Datumsangaben:</t>
        </r>
        <r>
          <rPr>
            <sz val="9"/>
            <color indexed="81"/>
            <rFont val="Segoe UI"/>
            <family val="2"/>
          </rPr>
          <t xml:space="preserve">
Es werden automatisch die Angaben des Antrags übernommen.
</t>
        </r>
        <r>
          <rPr>
            <b/>
            <sz val="9"/>
            <color indexed="81"/>
            <rFont val="Segoe UI"/>
            <family val="2"/>
          </rPr>
          <t xml:space="preserve">
Was tun bei Terminänderungen ?</t>
        </r>
        <r>
          <rPr>
            <sz val="9"/>
            <color indexed="81"/>
            <rFont val="Segoe UI"/>
            <family val="2"/>
          </rPr>
          <t xml:space="preserve">
Da es ggf. auch mal zu leichten Terminänderungen kommen kann, können die Datumsangaben im Antrag einfach korrigiert werden. 
</t>
        </r>
        <r>
          <rPr>
            <b/>
            <sz val="9"/>
            <color indexed="81"/>
            <rFont val="Segoe UI"/>
            <family val="2"/>
          </rPr>
          <t xml:space="preserve">Achtung: </t>
        </r>
        <r>
          <rPr>
            <sz val="9"/>
            <color indexed="81"/>
            <rFont val="Segoe UI"/>
            <family val="2"/>
          </rPr>
          <t xml:space="preserve"> dies gilt nur, wenn die Anzahl der Veranstaltungstage gleich bleibt oder sich reduziert.</t>
        </r>
      </text>
    </comment>
    <comment ref="E25" authorId="1" shapeId="0">
      <text>
        <r>
          <rPr>
            <sz val="9"/>
            <color indexed="81"/>
            <rFont val="Segoe UI"/>
            <family val="2"/>
          </rPr>
          <t xml:space="preserve">Die </t>
        </r>
        <r>
          <rPr>
            <b/>
            <sz val="9"/>
            <color indexed="81"/>
            <rFont val="Segoe UI"/>
            <family val="2"/>
          </rPr>
          <t>Anzahl der Veranstaltungstage</t>
        </r>
        <r>
          <rPr>
            <sz val="9"/>
            <color indexed="81"/>
            <rFont val="Segoe UI"/>
            <family val="2"/>
          </rPr>
          <t xml:space="preserve"> wird aus den Datumsangaben </t>
        </r>
        <r>
          <rPr>
            <b/>
            <sz val="9"/>
            <color indexed="81"/>
            <rFont val="Segoe UI"/>
            <family val="2"/>
          </rPr>
          <t>automatisch</t>
        </r>
        <r>
          <rPr>
            <sz val="9"/>
            <color indexed="81"/>
            <rFont val="Segoe UI"/>
            <family val="2"/>
          </rPr>
          <t xml:space="preserve"> errechnet. </t>
        </r>
        <r>
          <rPr>
            <b/>
            <sz val="9"/>
            <color indexed="81"/>
            <rFont val="Segoe UI"/>
            <family val="2"/>
          </rPr>
          <t>Bitte die Angabe hier prüfen !</t>
        </r>
        <r>
          <rPr>
            <sz val="9"/>
            <color indexed="81"/>
            <rFont val="Segoe UI"/>
            <family val="2"/>
          </rPr>
          <t xml:space="preserve">
An- und Abreisetage werden jeweils als volle Tage gerechnet.
</t>
        </r>
        <r>
          <rPr>
            <b/>
            <sz val="9"/>
            <color indexed="81"/>
            <rFont val="Segoe UI"/>
            <family val="2"/>
          </rPr>
          <t>Bei Gruppenleiterschulungen von Ortsverbänden</t>
        </r>
        <r>
          <rPr>
            <sz val="9"/>
            <color indexed="81"/>
            <rFont val="Segoe UI"/>
            <family val="2"/>
          </rPr>
          <t>: Sollten die Schulungstage nicht zusammenhängend sein, können sie im Feld rechts summiert eingetragen werden.</t>
        </r>
      </text>
    </comment>
    <comment ref="E31" authorId="1" shapeId="0">
      <text>
        <r>
          <rPr>
            <b/>
            <sz val="9"/>
            <color indexed="81"/>
            <rFont val="Segoe UI"/>
            <family val="2"/>
          </rPr>
          <t>Mindestteilnehmerzahl</t>
        </r>
        <r>
          <rPr>
            <sz val="9"/>
            <color indexed="81"/>
            <rFont val="Segoe UI"/>
            <family val="2"/>
          </rPr>
          <t xml:space="preserve">
Grundsätzlich können nur Maßnahmen gefördert werden, an denen mindestens </t>
        </r>
        <r>
          <rPr>
            <b/>
            <sz val="9"/>
            <color indexed="81"/>
            <rFont val="Segoe UI"/>
            <family val="2"/>
          </rPr>
          <t>7 Personen</t>
        </r>
        <r>
          <rPr>
            <sz val="9"/>
            <color indexed="81"/>
            <rFont val="Segoe UI"/>
            <family val="2"/>
          </rPr>
          <t xml:space="preserve"> teilnehmen. Davon müssen </t>
        </r>
        <r>
          <rPr>
            <b/>
            <sz val="9"/>
            <color indexed="81"/>
            <rFont val="Segoe UI"/>
            <family val="2"/>
          </rPr>
          <t xml:space="preserve">mindestens 3 Personen aus dem Main-Taunus-Kreis sein. 
</t>
        </r>
        <r>
          <rPr>
            <sz val="9"/>
            <color indexed="81"/>
            <rFont val="Segoe UI"/>
            <family val="2"/>
          </rPr>
          <t xml:space="preserve">Zur Überprüfung wird die Teilnahmeliste benötigt.
</t>
        </r>
        <r>
          <rPr>
            <b/>
            <sz val="9"/>
            <color indexed="81"/>
            <rFont val="Segoe UI"/>
            <family val="2"/>
          </rPr>
          <t>Wichtig:</t>
        </r>
        <r>
          <rPr>
            <sz val="9"/>
            <color indexed="81"/>
            <rFont val="Segoe UI"/>
            <family val="2"/>
          </rPr>
          <t xml:space="preserve">
</t>
        </r>
        <r>
          <rPr>
            <b/>
            <sz val="9"/>
            <color indexed="81"/>
            <rFont val="Segoe UI"/>
            <family val="2"/>
          </rPr>
          <t>1. Förderung nur für TN aus dem MTK</t>
        </r>
        <r>
          <rPr>
            <sz val="9"/>
            <color indexed="81"/>
            <rFont val="Segoe UI"/>
            <family val="2"/>
          </rPr>
          <t xml:space="preserve">
Es wird nur für Teilnehmende aus dem Main-Taunus-Kreis eine Förderung gewährt.
</t>
        </r>
        <r>
          <rPr>
            <b/>
            <sz val="9"/>
            <color indexed="81"/>
            <rFont val="Segoe UI"/>
            <family val="2"/>
          </rPr>
          <t>2. Betreuer*innen</t>
        </r>
        <r>
          <rPr>
            <sz val="9"/>
            <color indexed="81"/>
            <rFont val="Segoe UI"/>
            <family val="2"/>
          </rPr>
          <t xml:space="preserve">
Für Betreuer*innen gilt die Anforderung an die Herkunft aus dem MTK nicht !
</t>
        </r>
        <r>
          <rPr>
            <b/>
            <sz val="9"/>
            <color indexed="81"/>
            <rFont val="Segoe UI"/>
            <family val="2"/>
          </rPr>
          <t>3. Teilnahmeliste</t>
        </r>
        <r>
          <rPr>
            <sz val="9"/>
            <color indexed="81"/>
            <rFont val="Segoe UI"/>
            <family val="2"/>
          </rPr>
          <t xml:space="preserve">
Teilnehmende und Betreuer*innen, die nicht auf der Liste stehen, können nicht gefördert werden.</t>
        </r>
      </text>
    </comment>
    <comment ref="B32" authorId="1" shapeId="0">
      <text>
        <r>
          <rPr>
            <b/>
            <sz val="9"/>
            <color indexed="81"/>
            <rFont val="Segoe UI"/>
            <family val="2"/>
          </rPr>
          <t>Definition Teilnehmende</t>
        </r>
        <r>
          <rPr>
            <sz val="9"/>
            <color indexed="81"/>
            <rFont val="Segoe UI"/>
            <family val="2"/>
          </rPr>
          <t xml:space="preserve">
Hier bitte </t>
        </r>
        <r>
          <rPr>
            <b/>
            <sz val="9"/>
            <color indexed="81"/>
            <rFont val="Segoe UI"/>
            <family val="2"/>
          </rPr>
          <t>nur</t>
        </r>
        <r>
          <rPr>
            <sz val="9"/>
            <color indexed="81"/>
            <rFont val="Segoe UI"/>
            <family val="2"/>
          </rPr>
          <t xml:space="preserve"> Teilnehmende aus dem Main-Taunus-Kreis eintragen (</t>
        </r>
        <r>
          <rPr>
            <b/>
            <sz val="9"/>
            <color indexed="81"/>
            <rFont val="Segoe UI"/>
            <family val="2"/>
          </rPr>
          <t>ohne</t>
        </r>
        <r>
          <rPr>
            <sz val="9"/>
            <color indexed="81"/>
            <rFont val="Segoe UI"/>
            <family val="2"/>
          </rPr>
          <t xml:space="preserve"> Betreuer/Referenten).
Hintegrund: Es können nur Teilnehmende gefördert werden, die ihren Wohnsitz im Main-Taunus-Kreis haben.
Die Angaben zum Geschlecht werden für statistische Zwecke benötigt.</t>
        </r>
      </text>
    </comment>
    <comment ref="B35" authorId="1" shapeId="0">
      <text>
        <r>
          <rPr>
            <b/>
            <sz val="9"/>
            <color indexed="81"/>
            <rFont val="Segoe UI"/>
            <family val="2"/>
          </rPr>
          <t>Anträge Individualförderung</t>
        </r>
        <r>
          <rPr>
            <sz val="9"/>
            <color indexed="81"/>
            <rFont val="Segoe UI"/>
            <family val="2"/>
          </rPr>
          <t xml:space="preserve">
Hier bitte die Anzahl der Anträge zur Individualförderung angeben.
Standardmäßig wird die Angabe aus dem Antrag übernommen, sie kann hier nach unten korrigiert werden (aber nicht erhöht werden).</t>
        </r>
      </text>
    </comment>
    <comment ref="B38" authorId="1" shapeId="0">
      <text>
        <r>
          <rPr>
            <b/>
            <sz val="9"/>
            <color indexed="81"/>
            <rFont val="Segoe UI"/>
            <family val="2"/>
          </rPr>
          <t xml:space="preserve">Betreuerschlüssel 1/7
</t>
        </r>
        <r>
          <rPr>
            <sz val="9"/>
            <color indexed="81"/>
            <rFont val="Segoe UI"/>
            <family val="2"/>
          </rPr>
          <t xml:space="preserve">Bis 14 Teilnehmer*innen können max. 2 Betreuer bzw. Referenten abgerechnet werden. Für weitere angefangene 7 TN kann jeweils ein weiterer Betreuer bzw. Referent abgerechnet werden.
</t>
        </r>
        <r>
          <rPr>
            <b/>
            <sz val="9"/>
            <color indexed="81"/>
            <rFont val="Segoe UI"/>
            <family val="2"/>
          </rPr>
          <t xml:space="preserve">Zusätzliche Betreuer </t>
        </r>
        <r>
          <rPr>
            <sz val="9"/>
            <color indexed="81"/>
            <rFont val="Segoe UI"/>
            <family val="2"/>
          </rPr>
          <t>können nur angegeben werden, wenn z.B. Behinderte oder chronisch Kranke an der Maßnahme teilnehmen und somit ein erhöhter Betreuungsbedarf besteht.</t>
        </r>
      </text>
    </comment>
    <comment ref="E43" authorId="0" shapeId="0">
      <text>
        <r>
          <rPr>
            <b/>
            <sz val="9"/>
            <color indexed="81"/>
            <rFont val="Segoe UI"/>
            <family val="2"/>
          </rPr>
          <t>Einnahmen</t>
        </r>
        <r>
          <rPr>
            <sz val="9"/>
            <color indexed="81"/>
            <rFont val="Segoe UI"/>
            <family val="2"/>
          </rPr>
          <t xml:space="preserve">
Grundsätzlich sind alle maßnahmebezogenen Einnahmen hier anzugeben.
Es besteht der Grundsatz, dass ein Träger mit der Durchführung der Maßnahme </t>
        </r>
        <r>
          <rPr>
            <b/>
            <sz val="9"/>
            <color indexed="81"/>
            <rFont val="Segoe UI"/>
            <family val="2"/>
          </rPr>
          <t xml:space="preserve">keinen Überschuss </t>
        </r>
        <r>
          <rPr>
            <sz val="9"/>
            <color indexed="81"/>
            <rFont val="Segoe UI"/>
            <family val="2"/>
          </rPr>
          <t>erwirtschaften darf !</t>
        </r>
      </text>
    </comment>
    <comment ref="B48" authorId="0" shapeId="0">
      <text>
        <r>
          <rPr>
            <b/>
            <sz val="9"/>
            <color indexed="81"/>
            <rFont val="Segoe UI"/>
            <family val="2"/>
          </rPr>
          <t>Teilnahmebeiträge</t>
        </r>
        <r>
          <rPr>
            <sz val="9"/>
            <color indexed="81"/>
            <rFont val="Segoe UI"/>
            <family val="2"/>
          </rPr>
          <t xml:space="preserve">
</t>
        </r>
        <r>
          <rPr>
            <b/>
            <sz val="9"/>
            <color indexed="81"/>
            <rFont val="Segoe UI"/>
            <family val="2"/>
          </rPr>
          <t>Regulärer Teilnahmebeitrag</t>
        </r>
        <r>
          <rPr>
            <sz val="9"/>
            <color indexed="81"/>
            <rFont val="Segoe UI"/>
            <family val="2"/>
          </rPr>
          <t xml:space="preserve">
Muss für die Abrechnung immer angegeben werden, 
- wenn Beiträge erhoben werden und/oder
- Individualförderung beantragt wird.
Ansonsten bitte hier eine "</t>
        </r>
        <r>
          <rPr>
            <b/>
            <sz val="9"/>
            <color indexed="81"/>
            <rFont val="Segoe UI"/>
            <family val="2"/>
          </rPr>
          <t>0</t>
        </r>
        <r>
          <rPr>
            <sz val="9"/>
            <color indexed="81"/>
            <rFont val="Segoe UI"/>
            <family val="2"/>
          </rPr>
          <t xml:space="preserve">" eintragen oder leer lassen.
</t>
        </r>
        <r>
          <rPr>
            <b/>
            <sz val="9"/>
            <color indexed="81"/>
            <rFont val="Segoe UI"/>
            <family val="2"/>
          </rPr>
          <t>Weitere Zeilen</t>
        </r>
        <r>
          <rPr>
            <sz val="9"/>
            <color indexed="81"/>
            <rFont val="Segoe UI"/>
            <family val="2"/>
          </rPr>
          <t xml:space="preserve">
Es ist möglich, verschieden hohe TN-Beiträge zu erheben, z.B. für Vergünstigungen oder im Rahmen der Individualförderung.
Berechnet wir immer automatisch nach der Formel
   </t>
        </r>
        <r>
          <rPr>
            <b/>
            <i/>
            <sz val="9"/>
            <color indexed="81"/>
            <rFont val="Segoe UI"/>
            <family val="2"/>
          </rPr>
          <t>Höhe Beitrag</t>
        </r>
        <r>
          <rPr>
            <b/>
            <sz val="9"/>
            <color indexed="81"/>
            <rFont val="Segoe UI"/>
            <family val="2"/>
          </rPr>
          <t xml:space="preserve"> * </t>
        </r>
        <r>
          <rPr>
            <b/>
            <i/>
            <sz val="9"/>
            <color indexed="81"/>
            <rFont val="Segoe UI"/>
            <family val="2"/>
          </rPr>
          <t>Anzahl TN</t>
        </r>
      </text>
    </comment>
    <comment ref="B55" authorId="1" shapeId="0">
      <text>
        <r>
          <rPr>
            <b/>
            <sz val="9"/>
            <color indexed="81"/>
            <rFont val="Segoe UI"/>
            <family val="2"/>
          </rPr>
          <t>Individualförderung / Sozialfond</t>
        </r>
        <r>
          <rPr>
            <sz val="9"/>
            <color indexed="81"/>
            <rFont val="Segoe UI"/>
            <family val="2"/>
          </rPr>
          <t xml:space="preserve">
- Max. Förderung pro TN = </t>
        </r>
        <r>
          <rPr>
            <b/>
            <sz val="9"/>
            <color indexed="81"/>
            <rFont val="Segoe UI"/>
            <family val="2"/>
          </rPr>
          <t>450 €</t>
        </r>
        <r>
          <rPr>
            <sz val="9"/>
            <color indexed="81"/>
            <rFont val="Segoe UI"/>
            <family val="2"/>
          </rPr>
          <t xml:space="preserve">
- Eigenanteil von </t>
        </r>
        <r>
          <rPr>
            <b/>
            <sz val="9"/>
            <color indexed="81"/>
            <rFont val="Segoe UI"/>
            <family val="2"/>
          </rPr>
          <t>7,- €</t>
        </r>
        <r>
          <rPr>
            <sz val="9"/>
            <color indexed="81"/>
            <rFont val="Segoe UI"/>
            <family val="2"/>
          </rPr>
          <t xml:space="preserve"> pro Tag und Teilnehmer (s.o.)
- max. Förderalter bis einschließlich </t>
        </r>
        <r>
          <rPr>
            <b/>
            <sz val="9"/>
            <color indexed="81"/>
            <rFont val="Segoe UI"/>
            <family val="2"/>
          </rPr>
          <t>20 Jahre</t>
        </r>
        <r>
          <rPr>
            <sz val="9"/>
            <color indexed="81"/>
            <rFont val="Segoe UI"/>
            <family val="2"/>
          </rPr>
          <t xml:space="preserve">
</t>
        </r>
        <r>
          <rPr>
            <b/>
            <sz val="9"/>
            <color indexed="81"/>
            <rFont val="Segoe UI"/>
            <family val="2"/>
          </rPr>
          <t xml:space="preserve">Bitte im Feld rechts die gesamte Fördersumme aller angefallenen Individualförderungen für diese Maßnahme eintragen. 
</t>
        </r>
        <r>
          <rPr>
            <sz val="9"/>
            <color indexed="81"/>
            <rFont val="Segoe UI"/>
            <family val="2"/>
          </rPr>
          <t xml:space="preserve">
Die geförderten Teilnehmer *innen müssen nach der Maßnahme jeweils auf der Teilnahmeliste besonders gekennzeichnet werden.</t>
        </r>
      </text>
    </comment>
    <comment ref="B61" authorId="1" shapeId="0">
      <text>
        <r>
          <rPr>
            <b/>
            <sz val="9"/>
            <color indexed="81"/>
            <rFont val="Segoe UI"/>
            <family val="2"/>
          </rPr>
          <t>Weitere Einnahmen</t>
        </r>
        <r>
          <rPr>
            <sz val="9"/>
            <color indexed="81"/>
            <rFont val="Segoe UI"/>
            <family val="2"/>
          </rPr>
          <t xml:space="preserve">
Die Angabe von ggf. weiteren Einnahmen ist hier verpflichtend.
Bitte unbedingt daran denken, dass hier </t>
        </r>
        <r>
          <rPr>
            <b/>
            <sz val="9"/>
            <color indexed="81"/>
            <rFont val="Segoe UI"/>
            <family val="2"/>
          </rPr>
          <t>KEINE</t>
        </r>
        <r>
          <rPr>
            <sz val="9"/>
            <color indexed="81"/>
            <rFont val="Segoe UI"/>
            <family val="2"/>
          </rPr>
          <t xml:space="preserve"> zu erwartenden Zuschüsse des KJR aufgeführt werden !</t>
        </r>
      </text>
    </comment>
    <comment ref="E73" authorId="1" shapeId="0">
      <text>
        <r>
          <rPr>
            <b/>
            <sz val="9"/>
            <color indexed="81"/>
            <rFont val="Segoe UI"/>
            <family val="2"/>
          </rPr>
          <t>Ausgaben</t>
        </r>
        <r>
          <rPr>
            <sz val="9"/>
            <color indexed="81"/>
            <rFont val="Segoe UI"/>
            <family val="2"/>
          </rPr>
          <t xml:space="preserve">
Die Angabe der maßnahmebezogenen Kosten ist zur Berechnung der Zuschüsse erforderlich.
Wichtig ist, dass die Ausgaben </t>
        </r>
        <r>
          <rPr>
            <b/>
            <sz val="9"/>
            <color indexed="81"/>
            <rFont val="Segoe UI"/>
            <family val="2"/>
          </rPr>
          <t>über</t>
        </r>
        <r>
          <rPr>
            <sz val="9"/>
            <color indexed="81"/>
            <rFont val="Segoe UI"/>
            <family val="2"/>
          </rPr>
          <t xml:space="preserve"> den Einnahmen liegen, da sonst i.d.R. (ohne Berücksichtigung der Individualförderung) kein Zuschuss möglich ist.
Der Träger/Antragsteller bewahrt die Orginalbelege zu Prüfungszwecken bzw. zur Einsichtnahme ordnungsgemäß </t>
        </r>
        <r>
          <rPr>
            <b/>
            <sz val="9"/>
            <color indexed="81"/>
            <rFont val="Segoe UI"/>
            <family val="2"/>
          </rPr>
          <t xml:space="preserve">7 Jahre </t>
        </r>
        <r>
          <rPr>
            <sz val="9"/>
            <color indexed="81"/>
            <rFont val="Segoe UI"/>
            <family val="2"/>
          </rPr>
          <t>auf.</t>
        </r>
      </text>
    </comment>
    <comment ref="E112" authorId="0" shapeId="0">
      <text>
        <r>
          <rPr>
            <sz val="9"/>
            <color indexed="81"/>
            <rFont val="Segoe UI"/>
            <family val="2"/>
          </rPr>
          <t xml:space="preserve">Grundsatz der Förderung ist, dass die Träger in Folge eines Zuschusses des KJR </t>
        </r>
        <r>
          <rPr>
            <b/>
            <sz val="9"/>
            <color indexed="81"/>
            <rFont val="Segoe UI"/>
            <family val="2"/>
          </rPr>
          <t>KEINEN</t>
        </r>
        <r>
          <rPr>
            <sz val="9"/>
            <color indexed="81"/>
            <rFont val="Segoe UI"/>
            <family val="2"/>
          </rPr>
          <t xml:space="preserve"> Gewinn erwirtschaften dürfen.
</t>
        </r>
        <r>
          <rPr>
            <b/>
            <sz val="9"/>
            <color indexed="81"/>
            <rFont val="Segoe UI"/>
            <family val="2"/>
          </rPr>
          <t>Deckel 1</t>
        </r>
        <r>
          <rPr>
            <sz val="9"/>
            <color indexed="81"/>
            <rFont val="Segoe UI"/>
            <family val="2"/>
          </rPr>
          <t xml:space="preserve">
Dies bedeutet, dass die Ausgaben (logischerweise) immer höher als die Einnahmen sein müssen.
</t>
        </r>
        <r>
          <rPr>
            <b/>
            <sz val="9"/>
            <color indexed="81"/>
            <rFont val="Segoe UI"/>
            <family val="2"/>
          </rPr>
          <t>Deckel 2</t>
        </r>
        <r>
          <rPr>
            <sz val="9"/>
            <color indexed="81"/>
            <rFont val="Segoe UI"/>
            <family val="2"/>
          </rPr>
          <t xml:space="preserve">
Die </t>
        </r>
        <r>
          <rPr>
            <b/>
            <sz val="9"/>
            <color indexed="81"/>
            <rFont val="Segoe UI"/>
            <family val="2"/>
          </rPr>
          <t>maximale</t>
        </r>
        <r>
          <rPr>
            <sz val="9"/>
            <color indexed="81"/>
            <rFont val="Segoe UI"/>
            <family val="2"/>
          </rPr>
          <t xml:space="preserve"> Höhe der Förderung ergibt sich aus der Festlegung der Tagessätze (a. - c.) und der damit verbundenen Berechnungsgrundlage.
Die Tagessätze entsprechen den Vorgaben der Förderrichtlinien. Gehen zuviele Anträge ein, sodass das Fördervolumen des KJR überschritten wird, können die Tagessätze durch den Finanzausschuss ggf. reduziert werden.
</t>
        </r>
        <r>
          <rPr>
            <b/>
            <sz val="9"/>
            <color indexed="81"/>
            <rFont val="Segoe UI"/>
            <family val="2"/>
          </rPr>
          <t xml:space="preserve">Teilnehmer*innen, für die eine Individualförderung beantragt wurde, fließen NICHT in die Berechnung mit ein !  </t>
        </r>
        <r>
          <rPr>
            <sz val="9"/>
            <color indexed="81"/>
            <rFont val="Segoe UI"/>
            <family val="2"/>
          </rPr>
          <t>(wäre sonst eine Doppelförderung)</t>
        </r>
      </text>
    </comment>
    <comment ref="E118" authorId="1" shapeId="0">
      <text>
        <r>
          <rPr>
            <sz val="9"/>
            <color indexed="81"/>
            <rFont val="Segoe UI"/>
            <family val="2"/>
          </rPr>
          <t xml:space="preserve">Ab dem 01.01.2023 liegt der Höchstsatz bei </t>
        </r>
        <r>
          <rPr>
            <b/>
            <sz val="9"/>
            <color indexed="81"/>
            <rFont val="Segoe UI"/>
            <family val="2"/>
          </rPr>
          <t>7,- €/Tag und Teilnehmer</t>
        </r>
        <r>
          <rPr>
            <sz val="9"/>
            <color indexed="81"/>
            <rFont val="Segoe UI"/>
            <family val="2"/>
          </rPr>
          <t>. 
Hier ist der Tagessatz einzugeben, der im 1.Finanzausschuss des Jahres festgelegt wurde. Dieser kann je nach Haushaltslage und Anzahl der Anträge niedriger sein als als 7,- €.</t>
        </r>
      </text>
    </comment>
    <comment ref="E119" authorId="1" shapeId="0">
      <text>
        <r>
          <rPr>
            <sz val="9"/>
            <color indexed="81"/>
            <rFont val="Segoe UI"/>
            <family val="2"/>
          </rPr>
          <t xml:space="preserve">Ab dem 01.01.2023 liegt der Höchstsatz bei </t>
        </r>
        <r>
          <rPr>
            <b/>
            <sz val="9"/>
            <color indexed="81"/>
            <rFont val="Segoe UI"/>
            <family val="2"/>
          </rPr>
          <t>9,- €/Tag und Teilnehmer</t>
        </r>
        <r>
          <rPr>
            <sz val="9"/>
            <color indexed="81"/>
            <rFont val="Segoe UI"/>
            <family val="2"/>
          </rPr>
          <t>. 
Hier ist der Tagessatz einzugeben, der im 1.Finanzausschuss des Jahres festgelegt wurde. Dieser kann je nach Haushaltslage und Anzahl der Anträge niedriger sein als als 9,- €.</t>
        </r>
      </text>
    </comment>
    <comment ref="E120" authorId="1" shapeId="0">
      <text>
        <r>
          <rPr>
            <sz val="9"/>
            <color indexed="81"/>
            <rFont val="Segoe UI"/>
            <family val="2"/>
          </rPr>
          <t xml:space="preserve">Der Höchstsatz liegt hier bei 
</t>
        </r>
        <r>
          <rPr>
            <b/>
            <sz val="9"/>
            <color indexed="81"/>
            <rFont val="Segoe UI"/>
            <family val="2"/>
          </rPr>
          <t>14,- €/Tag und Teilnehmer</t>
        </r>
        <r>
          <rPr>
            <sz val="9"/>
            <color indexed="81"/>
            <rFont val="Segoe UI"/>
            <family val="2"/>
          </rPr>
          <t>. 
Hier ist der Tagessatz einzugeben, der im 1.Finanzausschuss des Jahres festgelegt wurde. Dieser kann je nach Haushaltslage und Anzahl der Anträge niedriger sein als als 14,- €.</t>
        </r>
      </text>
    </comment>
    <comment ref="B132" authorId="1" shapeId="0">
      <text>
        <r>
          <rPr>
            <sz val="9"/>
            <color indexed="81"/>
            <rFont val="Segoe UI"/>
            <family val="2"/>
          </rPr>
          <t>Hier steht letztendlich die Summe, die ihr (vorbehaltlich der Prüfung durch den KJR) erhalten könnt.</t>
        </r>
      </text>
    </comment>
  </commentList>
</comments>
</file>

<file path=xl/sharedStrings.xml><?xml version="1.0" encoding="utf-8"?>
<sst xmlns="http://schemas.openxmlformats.org/spreadsheetml/2006/main" count="334" uniqueCount="195">
  <si>
    <t>Richtlinie I</t>
  </si>
  <si>
    <t>Maßnahmejahr</t>
  </si>
  <si>
    <t>Antragsteller / Träger der Maßnahmen</t>
  </si>
  <si>
    <t>Antragsteller / Träger der Maßnahme</t>
  </si>
  <si>
    <t>Kreisverband bzw. 
Mitgliedsverband
 im KJR</t>
  </si>
  <si>
    <t>Straße</t>
  </si>
  <si>
    <t>PLZ / Ort</t>
  </si>
  <si>
    <t>Kontaktperson</t>
  </si>
  <si>
    <t>Toni Test</t>
  </si>
  <si>
    <t>Telefon</t>
  </si>
  <si>
    <t>06192 4711</t>
  </si>
  <si>
    <t>Fax</t>
  </si>
  <si>
    <t>06192 4712</t>
  </si>
  <si>
    <t>Ausfüllhinweise</t>
  </si>
  <si>
    <t>Email</t>
  </si>
  <si>
    <t>toni.test@träger.de</t>
  </si>
  <si>
    <t>Alle Angaben werden auf die folgenden Arbeitsblätter und Antragsformulare übernommen !</t>
  </si>
  <si>
    <t>Kontoinhaber</t>
  </si>
  <si>
    <t>IBAN</t>
  </si>
  <si>
    <t>DE10 1000 1000 4711 0815 00</t>
  </si>
  <si>
    <t>i</t>
  </si>
  <si>
    <t>BIC</t>
  </si>
  <si>
    <t>VWZ</t>
  </si>
  <si>
    <t>z.B. Zuschuss Richtlinie I o.ä.</t>
  </si>
  <si>
    <t xml:space="preserve">TEXT TEXT </t>
  </si>
  <si>
    <t>Ort</t>
  </si>
  <si>
    <t>Datum</t>
  </si>
  <si>
    <t xml:space="preserve">Antrag Nr. </t>
  </si>
  <si>
    <t xml:space="preserve">Art der Veranstaltung </t>
  </si>
  <si>
    <t>c. Gruppenleiterschulung</t>
  </si>
  <si>
    <t xml:space="preserve">Titel der Veranstaltung </t>
  </si>
  <si>
    <t>-</t>
  </si>
  <si>
    <t xml:space="preserve">Haus/Zeltplatz/Unterkunft </t>
  </si>
  <si>
    <t>PLZ Ort</t>
  </si>
  <si>
    <t xml:space="preserve">Land </t>
  </si>
  <si>
    <t>Teilnehmende aus dem MTK</t>
  </si>
  <si>
    <t>Betreuer*innen</t>
  </si>
  <si>
    <t>Kalkulation Einnahmen</t>
  </si>
  <si>
    <t>Teilnahmebeiträge</t>
  </si>
  <si>
    <t>Beitragsart</t>
  </si>
  <si>
    <t>Höhe</t>
  </si>
  <si>
    <t>Anzahl</t>
  </si>
  <si>
    <t>Betrag</t>
  </si>
  <si>
    <t>Teilnahmebeitrage gesamt</t>
  </si>
  <si>
    <t>Individualförderung aus Sozialfond</t>
  </si>
  <si>
    <t>Individualförderung gesamt</t>
  </si>
  <si>
    <t>Art / Zuschussgeber</t>
  </si>
  <si>
    <t>Zuschuss pro Tag/TN</t>
  </si>
  <si>
    <t>pauschale Fördermittel</t>
  </si>
  <si>
    <t>Spenden</t>
  </si>
  <si>
    <t>Sonstiges</t>
  </si>
  <si>
    <t>Weitere Einnahmen gesamt</t>
  </si>
  <si>
    <t>Kalkulierte Einnahmen</t>
  </si>
  <si>
    <t>Kalkulation Ausgaben / Kosten</t>
  </si>
  <si>
    <t>Nr.</t>
  </si>
  <si>
    <t>Ausgaben</t>
  </si>
  <si>
    <t>Kalkulierte Ausgaben</t>
  </si>
  <si>
    <t>Zuschussberechnung</t>
  </si>
  <si>
    <t>Deckel 1 = Eigenanteil</t>
  </si>
  <si>
    <t>b. Freizeitmaßnahme in einem fremden Haus oder Bildungsmaßnahme oder Freizeitmaßnahme [einschließlich Zeltlager] im Ausland</t>
  </si>
  <si>
    <t>*</t>
  </si>
  <si>
    <t>Wichtige Info zu den Tagessätzen</t>
  </si>
  <si>
    <t xml:space="preserve">Kontaktperson  </t>
  </si>
  <si>
    <t xml:space="preserve">Telefon / Fax  </t>
  </si>
  <si>
    <t xml:space="preserve">E-Mail  </t>
  </si>
  <si>
    <t xml:space="preserve">IBAN  </t>
  </si>
  <si>
    <t>Träger der Maßnahme / Ortsgruppe</t>
  </si>
  <si>
    <t xml:space="preserve">Kontoinhaber  </t>
  </si>
  <si>
    <t xml:space="preserve">Haushaltsstelle / VWZ  </t>
  </si>
  <si>
    <t>Antrag auf Zuschuss gemäß der Richtlinie I</t>
  </si>
  <si>
    <t>Wir beantragen hiermit einen Zuschuss für die Maßnahme</t>
  </si>
  <si>
    <t>Titel/Thema/Bezeichnung der Veranstaltung</t>
  </si>
  <si>
    <t>Tag[e]</t>
  </si>
  <si>
    <t>am / von</t>
  </si>
  <si>
    <t>bis</t>
  </si>
  <si>
    <t>inkl. An- und Abreisetag</t>
  </si>
  <si>
    <t>Ort, Anschrift des Hauses, Zeltplatzes oder Ziel der Unternehmung</t>
  </si>
  <si>
    <t>Art der Maßnahme</t>
  </si>
  <si>
    <t>Gruppenleiterschulung (Programm ist beigefügt)   [max. 14,- € Tag/TN]</t>
  </si>
  <si>
    <t>Anzahl Teilnehmer*innen</t>
  </si>
  <si>
    <t>davon</t>
  </si>
  <si>
    <t>Wir bestätigen mit rechtsverbindlicher Unterschrift,</t>
  </si>
  <si>
    <r>
      <t>dass wir</t>
    </r>
    <r>
      <rPr>
        <b/>
        <sz val="8"/>
        <rFont val="Arial"/>
        <family val="2"/>
      </rPr>
      <t xml:space="preserve"> spätestens 6 Wochen nach Abschluss</t>
    </r>
    <r>
      <rPr>
        <sz val="8"/>
        <rFont val="Arial"/>
        <family val="2"/>
      </rPr>
      <t xml:space="preserve"> einen entsprechenden Verwendungsnachweis der Veranstaltung vorlegen. Auf Anforderung der Kreis- oder Bezirksebene oder des Kreisjugendringes legen wir auch für Bildungs- und Freizeitmaßnahmen ein Programm der Veranstaltung vor.</t>
    </r>
  </si>
  <si>
    <t>Antrag auf Zuschuss gemäß der Richtlinie I.5</t>
  </si>
  <si>
    <t>zur Individualförderung von Teilnehmer*innen aus finanzschwachen Familien [Sozialfond]</t>
  </si>
  <si>
    <t>Anzahl der Kinder und Jugendlichen, für die der Zuschuss nach
Richtlinie I.5 beantragt wird</t>
  </si>
  <si>
    <r>
      <t xml:space="preserve">Der </t>
    </r>
    <r>
      <rPr>
        <b/>
        <sz val="9"/>
        <rFont val="Arial"/>
        <family val="2"/>
      </rPr>
      <t>reguläre</t>
    </r>
    <r>
      <rPr>
        <sz val="9"/>
        <rFont val="Arial"/>
        <family val="2"/>
      </rPr>
      <t xml:space="preserve"> Teilnahmebetrag</t>
    </r>
    <r>
      <rPr>
        <b/>
        <sz val="9"/>
        <rFont val="Arial"/>
        <family val="2"/>
      </rPr>
      <t xml:space="preserve"> pro Person </t>
    </r>
    <r>
      <rPr>
        <sz val="9"/>
        <rFont val="Arial"/>
        <family val="2"/>
      </rPr>
      <t>beträgt voraussichtlich</t>
    </r>
  </si>
  <si>
    <r>
      <t xml:space="preserve">Beantragter Zuschuss zur Reduzierung der Teilnahmebeiträge
 von Kindern und Jugendlichen </t>
    </r>
    <r>
      <rPr>
        <b/>
        <sz val="9"/>
        <rFont val="Arial"/>
        <family val="2"/>
      </rPr>
      <t>insgesamt</t>
    </r>
    <r>
      <rPr>
        <sz val="9"/>
        <rFont val="Arial"/>
        <family val="2"/>
      </rPr>
      <t xml:space="preserve"> </t>
    </r>
  </si>
  <si>
    <t>Wir versichern ausdrücklich, dass nur für Kinder und Jugendliche aus sozialen Brennpunkten, schlechten Wohnverhältnissen, von Sozialhilfeempfängern, ALG II-Empfängern, Arbeitslosen, Alleinerziehenden, Rentnern o.ä. der Zuschuss nach Richtlinie I.5 beantragt wird.</t>
  </si>
  <si>
    <t>Wir bestätigen mit rechtsverbindlicher Unterschrift auch,</t>
  </si>
  <si>
    <t>§</t>
  </si>
  <si>
    <r>
      <t xml:space="preserve">dass der beantragte Zuschuss pro Teilnehmer*in </t>
    </r>
    <r>
      <rPr>
        <b/>
        <sz val="9"/>
        <rFont val="Arial"/>
        <family val="2"/>
      </rPr>
      <t>450,00 €</t>
    </r>
    <r>
      <rPr>
        <sz val="9"/>
        <rFont val="Arial"/>
        <family val="2"/>
      </rPr>
      <t xml:space="preserve"> nicht übersteigt.</t>
    </r>
  </si>
  <si>
    <t>Maßnahme durchgeführt ?</t>
  </si>
  <si>
    <t>Maßnahme hat stattgefunden</t>
  </si>
  <si>
    <t>weiblich</t>
  </si>
  <si>
    <t>männlich</t>
  </si>
  <si>
    <t>divers</t>
  </si>
  <si>
    <t>Einnahmen</t>
  </si>
  <si>
    <t xml:space="preserve"> </t>
  </si>
  <si>
    <t>Einnahmen gesamt</t>
  </si>
  <si>
    <t>Ausgaben / Kosten</t>
  </si>
  <si>
    <t>Ausgaben gesamt</t>
  </si>
  <si>
    <t>Abrechnungsfähige Betreuer*innen</t>
  </si>
  <si>
    <t>Einzelverwendungsnachweis nach Richtlinie I</t>
  </si>
  <si>
    <t>Abrechnungsfähige Teilnehmer*innen &amp; Betreuer*innen</t>
  </si>
  <si>
    <t>Teilnehmer*innen [ohne Betreuer*innen]</t>
  </si>
  <si>
    <t>TN mit Zuschuss aus Sozialfond</t>
  </si>
  <si>
    <t>Teilnahmebeiträge insgesamt</t>
  </si>
  <si>
    <r>
      <t>Zuschüsse</t>
    </r>
    <r>
      <rPr>
        <b/>
        <sz val="7"/>
        <rFont val="Arial"/>
        <family val="2"/>
      </rPr>
      <t xml:space="preserve"> pro Tag und TN</t>
    </r>
  </si>
  <si>
    <t>Abrechungsfähige Gesamtkosten</t>
  </si>
  <si>
    <t>Bitte dem Verwendungsnachweis beilegen:</t>
  </si>
  <si>
    <t xml:space="preserve">vollständige Liste der Teilnehmenden inklusive Betreuer*innen [Name, Alter, Geschlecht, Wohnort, Unterschrift]
Bitte die nach Richtlinie I.5 geförderten Teilnehmenden [Individualförderung] besonders kennzeichnen ! </t>
  </si>
  <si>
    <t>dass sämtliche erhaltenen Zuschüsse der Senkung der Teilnahmebeiträge dienten.</t>
  </si>
  <si>
    <t>dass uns als Träger der Maßnahme eine Bestätigung der Eltern der nach Richtlinie I.5 geförderten Kinder und Jugendlichen über einen Sozialhilfe- oder ALG II-Bezug oder über eine finanzielle bzw. strukturelle Notlage vorliegt.</t>
  </si>
  <si>
    <t>dass die Orginalbelege zu Prüfungszwecken bei uns eingesehen werden können und 7 Jahre ordnungsgemäß aufbewahrt werden.</t>
  </si>
  <si>
    <t>Liste der Belege</t>
  </si>
  <si>
    <t>Die Belegliste erleichtert allen am Zuschuss-Prozess Beteiligten ungemein die Arbeit.
Zur besseren Übersicht bei mehr als 
30 Belegen empfiehlt es sich, ggf. mehrere Ausgabenposten zusammenzufassen. 
Dies ist auf den Rechnungskopien zu vermerken.</t>
  </si>
  <si>
    <t>Ausgabe</t>
  </si>
  <si>
    <t>Maßnahme ausgefallen / storniert</t>
  </si>
  <si>
    <r>
      <t xml:space="preserve">Teilnehmer*innen [ohne Betreuer*innen] ab dem 6. und bis zum 27.Geburtstag aus dem MTK
</t>
    </r>
    <r>
      <rPr>
        <sz val="8"/>
        <rFont val="Arial"/>
        <family val="2"/>
      </rPr>
      <t>[Bei Gruppenleiterschulungen alle Teilnehmer*innen ohne Alters- und Herkunftsbeschränkung angeben, sofern sie in der Jugendverbandsarbeit im MTK aktiv sind]</t>
    </r>
  </si>
  <si>
    <r>
      <t>davon</t>
    </r>
    <r>
      <rPr>
        <sz val="9"/>
        <color rgb="FF0070C0"/>
        <rFont val="Arial"/>
        <family val="2"/>
      </rPr>
      <t xml:space="preserve"> </t>
    </r>
    <r>
      <rPr>
        <b/>
        <sz val="10"/>
        <color rgb="FF0070C0"/>
        <rFont val="Arial"/>
        <family val="2"/>
      </rPr>
      <t>Anträge Individualförderung / Sozialfond</t>
    </r>
  </si>
  <si>
    <t>nur Gruppenleiterschulungen:</t>
  </si>
  <si>
    <t>zusätzliche Betreuer</t>
  </si>
  <si>
    <r>
      <t xml:space="preserve">Mögliche Förderung insgesamt 
</t>
    </r>
    <r>
      <rPr>
        <sz val="8"/>
        <color rgb="FFFF8200"/>
        <rFont val="Arial"/>
        <family val="2"/>
      </rPr>
      <t>[vorbehaltlich der Prüfung durch den KJR]</t>
    </r>
  </si>
  <si>
    <t>ff.</t>
  </si>
  <si>
    <r>
      <t>Datum</t>
    </r>
    <r>
      <rPr>
        <sz val="9"/>
        <color rgb="FF000000"/>
        <rFont val="Arial"/>
        <family val="2"/>
      </rPr>
      <t xml:space="preserve"> [am / von - bis] </t>
    </r>
  </si>
  <si>
    <r>
      <t>Veranstaltungstage</t>
    </r>
    <r>
      <rPr>
        <sz val="9"/>
        <color rgb="FF0070C0"/>
        <rFont val="Arial"/>
        <family val="2"/>
      </rPr>
      <t xml:space="preserve">  [inkl. An- und Abreistag]</t>
    </r>
  </si>
  <si>
    <r>
      <t>Weitere Einnahmen, Zuschüsse &amp; Spenden</t>
    </r>
    <r>
      <rPr>
        <sz val="8"/>
        <color rgb="FF008600"/>
        <rFont val="Arial"/>
        <family val="2"/>
      </rPr>
      <t xml:space="preserve">  [ohne KJR-Zuschuss !]</t>
    </r>
  </si>
  <si>
    <r>
      <rPr>
        <b/>
        <sz val="12"/>
        <color rgb="FF0070C0"/>
        <rFont val="Arial"/>
        <family val="2"/>
      </rPr>
      <t>Veranstaltungstage</t>
    </r>
    <r>
      <rPr>
        <sz val="9"/>
        <color rgb="FF0070C0"/>
        <rFont val="Arial"/>
        <family val="2"/>
      </rPr>
      <t xml:space="preserve">  [inkl. An- und Abreistag]</t>
    </r>
  </si>
  <si>
    <t>Felder mit kleinem roten Dreieck geben kontextbezogene Ausfüllhinweise. Man kann mit der Maus darüberfahren oder darauf klicken, um sie zu sehen.</t>
  </si>
  <si>
    <t xml:space="preserve">dass es sich um eine Veranstaltung handelt, die nicht überwiegend religiösen, sportlichen oder parteipolitischen Charakter hat und nicht von einer Schule veranstaltet wird, und dass die Teilnehmer*innen dieser Maßnahme unfall- und haftpflichtversichert sind. </t>
  </si>
  <si>
    <t>Antrag auf Förderung von Bildungs- und Freizeitmaßnahmen im Rahmen der Jugendarbeit</t>
  </si>
  <si>
    <t>Bitte in das Feld unten klicken und dann entsprechend auswählen:</t>
  </si>
  <si>
    <t xml:space="preserve">Felder mit einem Info-Zeichen bieten allgemeine Informationen zum Antrag und der Abrechnung.
</t>
  </si>
  <si>
    <t>Regulärer Teilnahmebeitrag</t>
  </si>
  <si>
    <t>Ausgaben lt. beigefügter Belegliste</t>
  </si>
  <si>
    <t>Mitgliedsverband im KJR</t>
  </si>
  <si>
    <t>Sonstiger Freier Träger der Jugendhilfe</t>
  </si>
  <si>
    <t>Unterorganisation eines Mitgliedsverbands im KJR</t>
  </si>
  <si>
    <t>Jugendleitung</t>
  </si>
  <si>
    <r>
      <t>Einnahmen</t>
    </r>
    <r>
      <rPr>
        <sz val="7"/>
        <rFont val="Arial"/>
        <family val="2"/>
      </rPr>
      <t xml:space="preserve">  [hier nur anteilig für TN/Betreuer aus MTK angeben]</t>
    </r>
  </si>
  <si>
    <r>
      <t xml:space="preserve">Info zur Datei und den Arbeitsblättern
</t>
    </r>
    <r>
      <rPr>
        <b/>
        <sz val="10"/>
        <rFont val="Arial"/>
        <family val="2"/>
      </rPr>
      <t xml:space="preserve">
</t>
    </r>
    <r>
      <rPr>
        <sz val="10"/>
        <rFont val="Arial"/>
        <family val="2"/>
      </rPr>
      <t xml:space="preserve">Mit dieser Datei werden alle Verfahrensschritte rund um die Beantragung und Abrechnung von Maßnahmen nach Richtlinie I abgedeckt:
1. Erfassung der Trägerdaten
2. Erfassung der Maßnahmedaten &amp; Kalkulation
3. Druck der Antragsformulare
4. Abrechnung
5. Druck des Einzelverwendungsnachweises
</t>
    </r>
    <r>
      <rPr>
        <b/>
        <sz val="10"/>
        <color rgb="FFFF0000"/>
        <rFont val="Arial"/>
        <family val="2"/>
      </rPr>
      <t xml:space="preserve">Alle Angaben müssen nur </t>
    </r>
    <r>
      <rPr>
        <b/>
        <u/>
        <sz val="10"/>
        <color rgb="FFFF0000"/>
        <rFont val="Arial"/>
        <family val="2"/>
      </rPr>
      <t>einmal</t>
    </r>
    <r>
      <rPr>
        <b/>
        <sz val="10"/>
        <color rgb="FFFF0000"/>
        <rFont val="Arial"/>
        <family val="2"/>
      </rPr>
      <t xml:space="preserve"> gemacht werden !</t>
    </r>
    <r>
      <rPr>
        <b/>
        <sz val="10"/>
        <rFont val="Arial"/>
        <family val="2"/>
      </rPr>
      <t xml:space="preserve">
</t>
    </r>
    <r>
      <rPr>
        <b/>
        <sz val="14"/>
        <rFont val="Arial"/>
        <family val="2"/>
      </rPr>
      <t xml:space="preserve">Arbeitsblatt </t>
    </r>
    <r>
      <rPr>
        <b/>
        <sz val="14"/>
        <color rgb="FFFF8200"/>
        <rFont val="Arial"/>
        <family val="2"/>
      </rPr>
      <t xml:space="preserve"> Deckblatt</t>
    </r>
    <r>
      <rPr>
        <b/>
        <sz val="10"/>
        <color rgb="FF000000"/>
        <rFont val="Arial"/>
        <family val="2"/>
      </rPr>
      <t xml:space="preserve">
Hier müssen alle trägerrelevanten Daten eingegeben werden.
</t>
    </r>
    <r>
      <rPr>
        <sz val="11"/>
        <color rgb="FF000000"/>
        <rFont val="Arial"/>
        <family val="2"/>
      </rPr>
      <t xml:space="preserve">
</t>
    </r>
    <r>
      <rPr>
        <b/>
        <sz val="14"/>
        <rFont val="Arial"/>
        <family val="2"/>
      </rPr>
      <t xml:space="preserve">Arbeitsblatt  </t>
    </r>
    <r>
      <rPr>
        <b/>
        <sz val="14"/>
        <color rgb="FFFF0000"/>
        <rFont val="Arial"/>
        <family val="2"/>
      </rPr>
      <t xml:space="preserve">1.Antrag
</t>
    </r>
    <r>
      <rPr>
        <b/>
        <sz val="10"/>
        <color rgb="FF000000"/>
        <rFont val="Arial"/>
        <family val="2"/>
      </rPr>
      <t xml:space="preserve">Hier müssen die Maßnahmedaten (Art der Förderung, Art der Veranstaltung, Bezeichnung, Datum und Ort) eingetragen werden. </t>
    </r>
    <r>
      <rPr>
        <sz val="10"/>
        <color rgb="FF000000"/>
        <rFont val="Arial"/>
        <family val="2"/>
      </rPr>
      <t xml:space="preserve">Zudem können die Einnahmen und Ausgaben kalkuliert werden. Diese Arbeitsblatt verbleibt beim Träger.
Es macht Sinn, dass die zu erwartenden Einnahmen und Ausgaben erfasst werden, da sich so ein (wenn auch ungenaues) Ergebnis anzeigen lässt, wie hoch ggf. der Zuschuss ausfallen könnte.
</t>
    </r>
    <r>
      <rPr>
        <sz val="11"/>
        <color rgb="FF000000"/>
        <rFont val="Arial"/>
        <family val="2"/>
      </rPr>
      <t xml:space="preserve">
</t>
    </r>
    <r>
      <rPr>
        <b/>
        <sz val="14"/>
        <rFont val="Arial"/>
        <family val="2"/>
      </rPr>
      <t xml:space="preserve">Arbeitsblätter  </t>
    </r>
    <r>
      <rPr>
        <b/>
        <sz val="14"/>
        <color rgb="FFFF0000"/>
        <rFont val="Arial"/>
        <family val="2"/>
      </rPr>
      <t>2.Antragsformular  &amp;  3.Antrag Sozialfond</t>
    </r>
    <r>
      <rPr>
        <sz val="11"/>
        <color rgb="FF000000"/>
        <rFont val="Arial"/>
        <family val="2"/>
      </rPr>
      <t xml:space="preserve">
</t>
    </r>
    <r>
      <rPr>
        <b/>
        <sz val="10"/>
        <color rgb="FFFF0000"/>
        <rFont val="Arial"/>
        <family val="2"/>
      </rPr>
      <t>Frist: 01.März des lfd. Jahres</t>
    </r>
    <r>
      <rPr>
        <b/>
        <sz val="10"/>
        <rFont val="Arial"/>
        <family val="2"/>
      </rPr>
      <t xml:space="preserve">
</t>
    </r>
    <r>
      <rPr>
        <sz val="10"/>
        <color rgb="FF000000"/>
        <rFont val="Arial"/>
        <family val="2"/>
      </rPr>
      <t xml:space="preserve">Diese Arbeitsblätter enthalten die </t>
    </r>
    <r>
      <rPr>
        <b/>
        <sz val="10"/>
        <color rgb="FF000000"/>
        <rFont val="Arial"/>
        <family val="2"/>
      </rPr>
      <t>eigentlichen Antragsformulare</t>
    </r>
    <r>
      <rPr>
        <sz val="10"/>
        <color rgb="FF000000"/>
        <rFont val="Arial"/>
        <family val="2"/>
      </rPr>
      <t xml:space="preserve">. Sie werden automatisch anhand der Angaben aus den Arbeitsblättern </t>
    </r>
    <r>
      <rPr>
        <b/>
        <i/>
        <sz val="10"/>
        <color rgb="FF000000"/>
        <rFont val="Arial"/>
        <family val="2"/>
      </rPr>
      <t>Deckblatt</t>
    </r>
    <r>
      <rPr>
        <sz val="10"/>
        <color rgb="FF000000"/>
        <rFont val="Arial"/>
        <family val="2"/>
      </rPr>
      <t xml:space="preserve"> und </t>
    </r>
    <r>
      <rPr>
        <b/>
        <i/>
        <sz val="10"/>
        <color rgb="FF000000"/>
        <rFont val="Arial"/>
        <family val="2"/>
      </rPr>
      <t>Anträge</t>
    </r>
    <r>
      <rPr>
        <sz val="10"/>
        <color rgb="FF000000"/>
        <rFont val="Arial"/>
        <family val="2"/>
      </rPr>
      <t xml:space="preserve"> ausgefüllt und müssen nur </t>
    </r>
    <r>
      <rPr>
        <b/>
        <sz val="10"/>
        <color rgb="FF000000"/>
        <rFont val="Arial"/>
        <family val="2"/>
      </rPr>
      <t xml:space="preserve">ausgedruckt und unterschrieben </t>
    </r>
    <r>
      <rPr>
        <sz val="10"/>
        <color rgb="FF000000"/>
        <rFont val="Arial"/>
        <family val="2"/>
      </rPr>
      <t xml:space="preserve">werden.
Nach dem 01.März eingegangene Anträge werden erst im Herbst vom Finanzausschuss im Rahmen der dann noch verfügbaren Mittel genehmigt. 
</t>
    </r>
    <r>
      <rPr>
        <sz val="11"/>
        <color rgb="FF000000"/>
        <rFont val="Arial"/>
        <family val="2"/>
      </rPr>
      <t xml:space="preserve">
</t>
    </r>
    <r>
      <rPr>
        <b/>
        <sz val="14"/>
        <rFont val="Arial"/>
        <family val="2"/>
      </rPr>
      <t xml:space="preserve">Arbeitsblatt  </t>
    </r>
    <r>
      <rPr>
        <b/>
        <sz val="14"/>
        <color rgb="FF0070C0"/>
        <rFont val="Arial"/>
        <family val="2"/>
      </rPr>
      <t xml:space="preserve">4.Abrechnung
</t>
    </r>
    <r>
      <rPr>
        <sz val="10"/>
        <color rgb="FF000000"/>
        <rFont val="Arial"/>
        <family val="2"/>
      </rPr>
      <t xml:space="preserve">Im Arbeitsblatt </t>
    </r>
    <r>
      <rPr>
        <b/>
        <i/>
        <sz val="10"/>
        <color rgb="FF000000"/>
        <rFont val="Arial"/>
        <family val="2"/>
      </rPr>
      <t>Abrechnung</t>
    </r>
    <r>
      <rPr>
        <sz val="10"/>
        <color rgb="FF000000"/>
        <rFont val="Arial"/>
        <family val="2"/>
      </rPr>
      <t xml:space="preserve"> müssen die tatsächlichen Daten und Zahlen nach Durchführung der Maßnahme angeben werden. Dieses Arbeitsblatt verbleibt beim Träger.
Bitte achtet nach Möglichkeit auf die </t>
    </r>
    <r>
      <rPr>
        <b/>
        <sz val="10"/>
        <color rgb="FF000000"/>
        <rFont val="Arial"/>
        <family val="2"/>
      </rPr>
      <t>Nummerierung</t>
    </r>
    <r>
      <rPr>
        <sz val="10"/>
        <color rgb="FF000000"/>
        <rFont val="Arial"/>
        <family val="2"/>
      </rPr>
      <t xml:space="preserve"> der Belege bzw. der Beleg-Kopien. Dies erleichtert den Überblick.
Zur Orientierung ist ein errechneter Zuschuss in der untersten Zeile aufgeführt, der aber nur vorbehaltlich der Prüfung durch den KJR und der vorhandenen Mittel gilt.
</t>
    </r>
    <r>
      <rPr>
        <sz val="11"/>
        <color rgb="FF000000"/>
        <rFont val="Arial"/>
        <family val="2"/>
      </rPr>
      <t xml:space="preserve">
</t>
    </r>
    <r>
      <rPr>
        <b/>
        <sz val="14"/>
        <rFont val="Arial"/>
        <family val="2"/>
      </rPr>
      <t xml:space="preserve">Arbeitsblatt  </t>
    </r>
    <r>
      <rPr>
        <b/>
        <sz val="14"/>
        <color rgb="FF0070C0"/>
        <rFont val="Arial"/>
        <family val="2"/>
      </rPr>
      <t xml:space="preserve">5.Einzelverwendungsnachweis
</t>
    </r>
    <r>
      <rPr>
        <b/>
        <sz val="10"/>
        <color rgb="FFFF0000"/>
        <rFont val="Arial"/>
        <family val="2"/>
      </rPr>
      <t xml:space="preserve">Frist: spätestens 6 Wochen nach Maßnahmeende
</t>
    </r>
    <r>
      <rPr>
        <sz val="10"/>
        <color rgb="FFFF0000"/>
        <rFont val="Arial"/>
        <family val="2"/>
      </rPr>
      <t>[</t>
    </r>
    <r>
      <rPr>
        <b/>
        <sz val="10"/>
        <color rgb="FFFF0000"/>
        <rFont val="Arial"/>
        <family val="2"/>
      </rPr>
      <t>Ausnahme</t>
    </r>
    <r>
      <rPr>
        <sz val="10"/>
        <color rgb="FFFF0000"/>
        <rFont val="Arial"/>
        <family val="2"/>
      </rPr>
      <t xml:space="preserve">: Mitgliedsverbände des KJR; 
diese können einen Gesamtverwendungsnachweis über alle durchgeführten Maßnahmen nach Richtlinie I des lfd. Jahres bis 15.02. des Folgejahres einreichen]
</t>
    </r>
    <r>
      <rPr>
        <sz val="10"/>
        <color rgb="FF000000"/>
        <rFont val="Arial"/>
        <family val="2"/>
      </rPr>
      <t xml:space="preserve">Dieses Arbeitsblatt enthält den </t>
    </r>
    <r>
      <rPr>
        <b/>
        <sz val="10"/>
        <color rgb="FF000000"/>
        <rFont val="Arial"/>
        <family val="2"/>
      </rPr>
      <t>Verwendungsnachweis</t>
    </r>
    <r>
      <rPr>
        <sz val="10"/>
        <color rgb="FF000000"/>
        <rFont val="Arial"/>
        <family val="2"/>
      </rPr>
      <t xml:space="preserve"> für die Maßnahme. Es enthält Daten aus dem </t>
    </r>
    <r>
      <rPr>
        <b/>
        <i/>
        <sz val="10"/>
        <rFont val="Arial"/>
        <family val="2"/>
      </rPr>
      <t>Deckblatt</t>
    </r>
    <r>
      <rPr>
        <sz val="10"/>
        <rFont val="Arial"/>
        <family val="2"/>
      </rPr>
      <t xml:space="preserve"> und dem Arbeitsblatt </t>
    </r>
    <r>
      <rPr>
        <b/>
        <i/>
        <sz val="10"/>
        <rFont val="Arial"/>
        <family val="2"/>
      </rPr>
      <t>4.Abrechnung</t>
    </r>
    <r>
      <rPr>
        <sz val="10"/>
        <rFont val="Arial"/>
        <family val="2"/>
      </rPr>
      <t xml:space="preserve">. 
Der Einzelverwendungsnachweis muss </t>
    </r>
    <r>
      <rPr>
        <sz val="10"/>
        <color rgb="FF000000"/>
        <rFont val="Arial"/>
        <family val="2"/>
      </rPr>
      <t>ausgedruckt und von einer vertretungsberechtigten Person unterschrieben werden. Eingereicht werden muss zusätzlich:
- Kopien der Belege (mindestens in der Höhe des zu erwartenden Zuschusses)
- und die Teilnahmeliste</t>
    </r>
  </si>
  <si>
    <t>Freizeitmaßnahme in einem fremden Haus oder Bildungsmaßnahme oder Freizeitmaßnahme [einschließlich Zeltlager] im Ausland   [max. 9,- € Tag/TN]</t>
  </si>
  <si>
    <r>
      <t xml:space="preserve">Kinder und Jugendliche aus finanzschwachen Familien nach Richtlinie I.5
</t>
    </r>
    <r>
      <rPr>
        <sz val="8"/>
        <rFont val="Arial"/>
        <family val="2"/>
      </rPr>
      <t xml:space="preserve">[Die </t>
    </r>
    <r>
      <rPr>
        <b/>
        <sz val="8"/>
        <rFont val="Arial"/>
        <family val="2"/>
      </rPr>
      <t>Individualförderung</t>
    </r>
    <r>
      <rPr>
        <sz val="8"/>
        <rFont val="Arial"/>
        <family val="2"/>
      </rPr>
      <t xml:space="preserve"> ist nur für Teilnehmende ab dem </t>
    </r>
    <r>
      <rPr>
        <sz val="8"/>
        <color rgb="FF000000"/>
        <rFont val="Arial"/>
        <family val="2"/>
      </rPr>
      <t>6. und bis zum 21.Geburtstag möglich.
Bitte in diesem Fall den Antrag für Zuschüsse aus dem Sozialfond ausfüllen !]</t>
    </r>
  </si>
  <si>
    <t>a. Freizeitmaßnahme im eigenen Haus oder Zeltlager im Inland oder Freizeitmaßnahme ohne Übernachtung</t>
  </si>
  <si>
    <r>
      <t xml:space="preserve">Bitte bis </t>
    </r>
    <r>
      <rPr>
        <b/>
        <sz val="7"/>
        <color rgb="FF000000"/>
        <rFont val="Arial"/>
        <family val="2"/>
      </rPr>
      <t xml:space="preserve">1.März </t>
    </r>
    <r>
      <rPr>
        <sz val="7"/>
        <color rgb="FF000000"/>
        <rFont val="Arial"/>
        <family val="2"/>
      </rPr>
      <t>des lfd. Jahres stellen !</t>
    </r>
  </si>
  <si>
    <t>Die Individualförderung ist nur für Kinder und Jugendliche ab dem 6. und bis zum 21.Geburtstag möglich !</t>
  </si>
  <si>
    <r>
      <t xml:space="preserve">dass die nach Richtlinie I.5 geförderten Teilnehmer*innen einen Eigenanteil von </t>
    </r>
    <r>
      <rPr>
        <b/>
        <sz val="9"/>
        <color rgb="FF000000"/>
        <rFont val="Arial"/>
        <family val="2"/>
      </rPr>
      <t>7,- €/Tag</t>
    </r>
    <r>
      <rPr>
        <sz val="9"/>
        <color rgb="FF000000"/>
        <rFont val="Arial"/>
        <family val="2"/>
      </rPr>
      <t xml:space="preserve"> erbringen bzw.</t>
    </r>
  </si>
  <si>
    <t>Förderung von Bildungs- und Freizeitmaßnahmen im Rahmen der Jugendarbeit</t>
  </si>
  <si>
    <t>zur Förderung von Bildungs- und Freizeitmaßnahmen im Rahmen der Jugendarbeit</t>
  </si>
  <si>
    <r>
      <t>Eigenanteil</t>
    </r>
    <r>
      <rPr>
        <sz val="10"/>
        <rFont val="Arial"/>
        <family val="2"/>
      </rPr>
      <t xml:space="preserve"> </t>
    </r>
    <r>
      <rPr>
        <sz val="8"/>
        <rFont val="Arial"/>
        <family val="2"/>
      </rPr>
      <t>[Abrechnungsfähige Gesamtkosten - Einnahmen]</t>
    </r>
  </si>
  <si>
    <t>dass uns als Träger der Maßnahme eine Bestätigung der Eltern über Sozialhilfebezug, ALG II-Bezug, eine finanzielle oder strukturelle Notlage vorliegt.</t>
  </si>
  <si>
    <t>dass nur die Teilnehmer*innen, die diesen Eigenanteil nicht aufbringen können, vom Teilnahmebeitrag völlig befreit werden.</t>
  </si>
  <si>
    <t>Freizeitmaßnahme im eigenen Haus oder Zeltlager im Inland oder Freizeitmaßnahme ohne Übernachtung  
[max. 7,- € Tag/TN]</t>
  </si>
  <si>
    <r>
      <t>Wenn keine Beiträge erhoben werden, bitte den regulären TN-Beitrag auf "</t>
    </r>
    <r>
      <rPr>
        <b/>
        <sz val="8"/>
        <color rgb="FF008600"/>
        <rFont val="Arial"/>
        <family val="2"/>
      </rPr>
      <t>0</t>
    </r>
    <r>
      <rPr>
        <sz val="8"/>
        <color rgb="FF008600"/>
        <rFont val="Arial"/>
        <family val="2"/>
      </rPr>
      <t>" setzen.</t>
    </r>
  </si>
  <si>
    <t>Sollten die Zeilen nicht ausreichen, einzelne Ausgaben sinnvoll zusammenfassen (z.B. "Fahrtkosten", "Eintritt" etc.)</t>
  </si>
  <si>
    <t xml:space="preserve">Betrag </t>
  </si>
  <si>
    <t>Unterschrift des Trägers,  Name in Druckbuchstaben,  Funktion</t>
  </si>
  <si>
    <t>Wird für Arbeitsblatt 1.Antrag benötigt:</t>
  </si>
  <si>
    <t>Wird für Deckblatt benötigt:</t>
  </si>
  <si>
    <t>Wird für Arbeitsblatt 4.Abrechnung benötigt:</t>
  </si>
  <si>
    <t>Die weißen Felder müssen / können i.d.R. ausgefüllt werden.
Bitte kein "Kopiern" &amp; "Einfügen" verwenden !</t>
  </si>
  <si>
    <t xml:space="preserve">          Berechnungsgrundlage = 
          Gesamt-TN    *   Anzahl Tage   *  Tagessatz</t>
  </si>
  <si>
    <t xml:space="preserve">           Berechnungsgrundlage Deckel 2 = 
           Gesamt-TN    *   Anzahl Tage   *  Tagessatz</t>
  </si>
  <si>
    <r>
      <t xml:space="preserve">Bitte die </t>
    </r>
    <r>
      <rPr>
        <b/>
        <sz val="7"/>
        <color rgb="FF000000"/>
        <rFont val="Arial"/>
        <family val="2"/>
      </rPr>
      <t>gesamte</t>
    </r>
    <r>
      <rPr>
        <sz val="7"/>
        <color rgb="FF000000"/>
        <rFont val="Arial"/>
        <family val="2"/>
      </rPr>
      <t xml:space="preserve"> Fördersumme angeben</t>
    </r>
  </si>
  <si>
    <t xml:space="preserve"> ! kann frei bleiben !</t>
  </si>
  <si>
    <t>Träger xy</t>
  </si>
  <si>
    <r>
      <rPr>
        <b/>
        <sz val="7"/>
        <color rgb="FF000000"/>
        <rFont val="Arial"/>
        <family val="2"/>
      </rPr>
      <t xml:space="preserve">a. </t>
    </r>
    <r>
      <rPr>
        <sz val="7"/>
        <color rgb="FF000000"/>
        <rFont val="Arial"/>
        <family val="2"/>
      </rPr>
      <t>Freizeitmaßnahme im eigenen Haus oder Zeltlager im Inland oder Freizeitmaßnahme ohne Übernachtung</t>
    </r>
  </si>
  <si>
    <r>
      <rPr>
        <b/>
        <sz val="7"/>
        <color rgb="FF000000"/>
        <rFont val="Arial"/>
        <family val="2"/>
      </rPr>
      <t xml:space="preserve">b. </t>
    </r>
    <r>
      <rPr>
        <sz val="7"/>
        <color rgb="FF000000"/>
        <rFont val="Arial"/>
        <family val="2"/>
      </rPr>
      <t>Freizeitmaßnahme in fremdem Haus oder Bildungsmaßnahme oder Freizeitmaßnahme [einschließlich Zeltlager] im Ausland</t>
    </r>
  </si>
  <si>
    <r>
      <rPr>
        <b/>
        <sz val="7"/>
        <color rgb="FF000000"/>
        <rFont val="Arial"/>
        <family val="2"/>
      </rPr>
      <t xml:space="preserve">c. </t>
    </r>
    <r>
      <rPr>
        <sz val="7"/>
        <color rgb="FF000000"/>
        <rFont val="Arial"/>
        <family val="2"/>
      </rPr>
      <t>Gruppenleiterschulungen von Ortsgruppen</t>
    </r>
  </si>
  <si>
    <r>
      <t xml:space="preserve">abrechnungsfähige Betreuer*innen / Referent*innen inkl. ggf. zusätzliche Betreuer*innen
</t>
    </r>
    <r>
      <rPr>
        <sz val="8"/>
        <rFont val="Arial"/>
        <family val="2"/>
      </rPr>
      <t>[Abrechnungsfähig heißt:</t>
    </r>
    <r>
      <rPr>
        <sz val="8"/>
        <color rgb="FF000000"/>
        <rFont val="Arial"/>
        <family val="2"/>
      </rPr>
      <t xml:space="preserve"> Betreuer*innen / Referent*innen gemäß dem Schlüssel von 1:7; zusätzliche Betreuer*innen sind ggf. nötig, wenn z.B. Behinderte an der Maßnahme teilnehmen und somit ein erhöhter Betreuungsbedarf besteht]</t>
    </r>
  </si>
  <si>
    <t>Pauschale Fördermittel</t>
  </si>
  <si>
    <r>
      <t>Beantragte Individualförderung nach Richtline I.5</t>
    </r>
    <r>
      <rPr>
        <sz val="8"/>
        <color rgb="FF000000"/>
        <rFont val="Arial"/>
        <family val="2"/>
      </rPr>
      <t xml:space="preserve">  [Aufstellung beifügen s.u.]</t>
    </r>
  </si>
  <si>
    <t>Weitere Zuschüsse / Spenden etc.</t>
  </si>
  <si>
    <t xml:space="preserve">Individualförderung </t>
  </si>
  <si>
    <t xml:space="preserve">Teilnahmebeitrage gesamt </t>
  </si>
  <si>
    <t>Weitere Einnahmen</t>
  </si>
  <si>
    <r>
      <t xml:space="preserve">Fördemittel &amp; Spenden etc.
</t>
    </r>
    <r>
      <rPr>
        <sz val="8"/>
        <color rgb="FF008600"/>
        <rFont val="Arial"/>
        <family val="2"/>
      </rPr>
      <t>[OHNE KJR-Zuschüsse !!!]</t>
    </r>
  </si>
  <si>
    <r>
      <t>Deckel 2 = Tagessätze</t>
    </r>
    <r>
      <rPr>
        <sz val="8"/>
        <color rgb="FFA6A6A6"/>
        <rFont val="Arial"/>
        <family val="2"/>
      </rPr>
      <t xml:space="preserve">  [Richtlinie 1.4.4]</t>
    </r>
  </si>
  <si>
    <t>Berechneter Maßnahmezuschuss</t>
  </si>
  <si>
    <t>Beantragte Individualförderung</t>
  </si>
  <si>
    <t>Berechnete Individualförderung</t>
  </si>
  <si>
    <r>
      <t>Wenn keine Beiträge erhoben werden, bitte regulären TN-Beitrag auf "</t>
    </r>
    <r>
      <rPr>
        <b/>
        <sz val="8"/>
        <color rgb="FF008600"/>
        <rFont val="Arial"/>
        <family val="2"/>
      </rPr>
      <t>0</t>
    </r>
    <r>
      <rPr>
        <sz val="8"/>
        <color rgb="FF008600"/>
        <rFont val="Arial"/>
        <family val="2"/>
      </rPr>
      <t>" setzen.</t>
    </r>
  </si>
  <si>
    <t>gesamter Betrag</t>
  </si>
  <si>
    <r>
      <t xml:space="preserve">Deckel 2 = Tagessätze </t>
    </r>
    <r>
      <rPr>
        <sz val="8"/>
        <color rgb="FFA6A6A6"/>
        <rFont val="Arial"/>
        <family val="2"/>
      </rPr>
      <t>[Richtlinie I.4.4]</t>
    </r>
  </si>
  <si>
    <t>Dateiversion:  2022-12-12</t>
  </si>
  <si>
    <t>Für die Beantragung wird der jeweils gültige Tagessatz angewendet. Wird aufgrund der Vielzahl der Anträge das gesamte Budget für die Richtlinie I überschritten, können die Tagessätze reduziert werden. Dies wird nach Eingang aller Anträge (Frist: 01.März des lfd. Jahres) im Finanzausschuss festgelegt.</t>
  </si>
  <si>
    <t>Für die Abrechnung wird der jeweils gültige Tagessatz angewendet (Richtlinie I.4.4). Wird aufgrund der Vielzahl der Anträge das gesamte Budget für die Richtlinie I überschritten, können die Tagessätze reduziert werden. Diese werden nach Eingang aller Anträge (Frist: 01.März) im Finanzausschuss festgelegt.</t>
  </si>
  <si>
    <r>
      <t xml:space="preserve">Unverbindlicher theoretischer Zuschuss
</t>
    </r>
    <r>
      <rPr>
        <b/>
        <sz val="8"/>
        <color rgb="FFFF8200"/>
        <rFont val="Arial"/>
        <family val="2"/>
      </rPr>
      <t>[nur Grundlage für die Antragstellung]</t>
    </r>
  </si>
  <si>
    <t>Bevor Ihr den Antrag bearbeitet, ist es notwendig, Euren Status festzustellen. Es muss geklärt werden, ob es sich bei euch um 
- einen Mitgliedsverband des KJR, 
- eine Unterorganisation eine Mitgliedsverbands des KJR
- einen Sonstigen Freien Träger der Jugendhilfe handelt.</t>
  </si>
  <si>
    <t>Davon hängt ab, an wen der Antrag für die Richtlinie I geschickt werden muss und von wem ihr euer Geld bekommt !</t>
  </si>
  <si>
    <r>
      <rPr>
        <b/>
        <sz val="18"/>
        <rFont val="Arial"/>
        <family val="2"/>
      </rPr>
      <t>Infos zum Antragsteller</t>
    </r>
    <r>
      <rPr>
        <b/>
        <sz val="10"/>
        <color rgb="FF4472C4"/>
        <rFont val="Arial"/>
        <family val="2"/>
      </rPr>
      <t xml:space="preserve">
</t>
    </r>
    <r>
      <rPr>
        <b/>
        <sz val="11"/>
        <color rgb="FF4472C4"/>
        <rFont val="Arial"/>
        <family val="2"/>
      </rPr>
      <t xml:space="preserve">Mitgliedsverband des KJR
</t>
    </r>
    <r>
      <rPr>
        <sz val="10"/>
        <rFont val="Arial"/>
        <family val="2"/>
      </rPr>
      <t>Alle Anträge von Mitgliedsverbänden des KJR, die selbst Maßnahmen durchführen, werden direkt an den Kreisjugendring gesendet.</t>
    </r>
    <r>
      <rPr>
        <b/>
        <sz val="10"/>
        <color rgb="FF4472C4"/>
        <rFont val="Arial"/>
        <family val="2"/>
      </rPr>
      <t xml:space="preserve">
</t>
    </r>
    <r>
      <rPr>
        <b/>
        <sz val="10"/>
        <color rgb="FF5B9BD5"/>
        <rFont val="Arial"/>
        <family val="2"/>
      </rPr>
      <t xml:space="preserve">
</t>
    </r>
    <r>
      <rPr>
        <b/>
        <sz val="11"/>
        <color rgb="FF4472C4"/>
        <rFont val="Arial"/>
        <family val="2"/>
      </rPr>
      <t xml:space="preserve">Unterorganisation eines Mitgliedsverbandes des Kreisjugendring
</t>
    </r>
    <r>
      <rPr>
        <sz val="10"/>
        <color rgb="FF000000"/>
        <rFont val="Arial"/>
        <family val="2"/>
      </rPr>
      <t xml:space="preserve">Alle </t>
    </r>
    <r>
      <rPr>
        <b/>
        <sz val="10"/>
        <color rgb="FF000000"/>
        <rFont val="Arial"/>
        <family val="2"/>
      </rPr>
      <t>Ortsgruppen</t>
    </r>
    <r>
      <rPr>
        <sz val="10"/>
        <color rgb="FF000000"/>
        <rFont val="Arial"/>
        <family val="2"/>
      </rPr>
      <t xml:space="preserve"> und </t>
    </r>
    <r>
      <rPr>
        <b/>
        <sz val="10"/>
        <color rgb="FF000000"/>
        <rFont val="Arial"/>
        <family val="2"/>
      </rPr>
      <t>Unterorganisationen</t>
    </r>
    <r>
      <rPr>
        <sz val="10"/>
        <color rgb="FF000000"/>
        <rFont val="Arial"/>
        <family val="2"/>
      </rPr>
      <t xml:space="preserve"> von Mitgliedsverbänden des Kreisjugendringes senden ihre Anträge an den jeweiligen Mitgliedsverband des KJR (siehe Durchführungsvereinbarung für Mitgliedsverbände).
Danach erstreckt sich die Zuständigkeit (Aufzählung nicht vollständig) z.B.
- der </t>
    </r>
    <r>
      <rPr>
        <b/>
        <sz val="10"/>
        <color rgb="FF000000"/>
        <rFont val="Arial"/>
        <family val="2"/>
      </rPr>
      <t>Evangelischen Jugend</t>
    </r>
    <r>
      <rPr>
        <sz val="10"/>
        <color rgb="FF000000"/>
        <rFont val="Arial"/>
        <family val="2"/>
      </rPr>
      <t xml:space="preserve"> auf alle Anträge aus den Bereichen der 
  Ev. Kirchengemeinden, des VCP, des CVJM, des EC u.v.a., 
- die des </t>
    </r>
    <r>
      <rPr>
        <b/>
        <sz val="10"/>
        <color rgb="FF000000"/>
        <rFont val="Arial"/>
        <family val="2"/>
      </rPr>
      <t>BDKJ</t>
    </r>
    <r>
      <rPr>
        <sz val="10"/>
        <color rgb="FF000000"/>
        <rFont val="Arial"/>
        <family val="2"/>
      </rPr>
      <t xml:space="preserve"> auf alle Anträge aus den Bereichen der Katholischen 
  Kirchengemeinden, der Kolping-Jugend, der CAJ, der DPSG, der KJG,  
  der Katholischen Landjugend u.v.a., 
- der </t>
    </r>
    <r>
      <rPr>
        <b/>
        <sz val="10"/>
        <color rgb="FF000000"/>
        <rFont val="Arial"/>
        <family val="2"/>
      </rPr>
      <t>Sportjugend</t>
    </r>
    <r>
      <rPr>
        <sz val="10"/>
        <color rgb="FF000000"/>
        <rFont val="Arial"/>
        <family val="2"/>
      </rPr>
      <t xml:space="preserve"> auf alle Anträge aus den Sportvereinen,
- der </t>
    </r>
    <r>
      <rPr>
        <b/>
        <sz val="10"/>
        <color rgb="FF000000"/>
        <rFont val="Arial"/>
        <family val="2"/>
      </rPr>
      <t>Kreisjugendfeuerwehr</t>
    </r>
    <r>
      <rPr>
        <sz val="10"/>
        <color rgb="FF000000"/>
        <rFont val="Arial"/>
        <family val="2"/>
      </rPr>
      <t xml:space="preserve"> auf alle Anträge der örtlichen Jugendfeuerwehren
- des </t>
    </r>
    <r>
      <rPr>
        <b/>
        <sz val="10"/>
        <color rgb="FF000000"/>
        <rFont val="Arial"/>
        <family val="2"/>
      </rPr>
      <t>Jugendrotkreuz Main-Taunus</t>
    </r>
    <r>
      <rPr>
        <sz val="10"/>
        <color rgb="FF000000"/>
        <rFont val="Arial"/>
        <family val="2"/>
      </rPr>
      <t xml:space="preserve"> auf alle Ortsverbände des Jugendrotkreuz
</t>
    </r>
    <r>
      <rPr>
        <b/>
        <sz val="11"/>
        <color rgb="FF4472C4"/>
        <rFont val="Arial"/>
        <family val="2"/>
      </rPr>
      <t>Sonstige Freie Träger der Jugendhilfe</t>
    </r>
    <r>
      <rPr>
        <b/>
        <sz val="10"/>
        <color rgb="FF4472C4"/>
        <rFont val="Arial"/>
        <family val="2"/>
      </rPr>
      <t xml:space="preserve">
</t>
    </r>
    <r>
      <rPr>
        <sz val="10"/>
        <rFont val="Arial"/>
        <family val="2"/>
      </rPr>
      <t xml:space="preserve">Hierzu zählen alle sonstigen Antragsteller (Vereine und Verbände ohne Angliederung an den Kreisjugendring). 
Alle Anträge der Sonstigen Freien Träger der Jugendhilfe werden </t>
    </r>
    <r>
      <rPr>
        <b/>
        <sz val="10"/>
        <rFont val="Arial"/>
        <family val="2"/>
      </rPr>
      <t>direkt</t>
    </r>
    <r>
      <rPr>
        <sz val="10"/>
        <rFont val="Arial"/>
        <family val="2"/>
      </rPr>
      <t xml:space="preserve"> an den Kreisjugendring gesendet.</t>
    </r>
  </si>
  <si>
    <t>Holzweg 15</t>
  </si>
  <si>
    <t>Hofheim</t>
  </si>
  <si>
    <t>Verein XY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</si>
</sst>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quot; €&quot;_-;\-* #,##0.00&quot; €&quot;_-;_-* \-??&quot; €&quot;_-;_-@_-"/>
    <numFmt numFmtId="165" formatCode="_-* #,##0.00\ [$€-407]_-;\-* #,##0.00\ [$€-407]_-;_-* \-??\ [$€-407]_-;_-@_-"/>
    <numFmt numFmtId="166" formatCode="_-* #,##0&quot; €&quot;_-;\-* #,##0&quot; €&quot;_-;_-* &quot;- €&quot;_-;_-@_-"/>
    <numFmt numFmtId="167" formatCode="#,##0.00&quot; €&quot;"/>
    <numFmt numFmtId="168" formatCode="#,##0.00\ [$€-407];\-#,##0.00\ [$€-407]"/>
    <numFmt numFmtId="169" formatCode="_-* #,##0.00\ [$€-407]_-;\-* #,##0.00\ [$€-407]_-;_-* &quot;-&quot;??\ [$€-407]_-;_-@_-"/>
  </numFmts>
  <fonts count="117" x14ac:knownFonts="1">
    <font>
      <sz val="11"/>
      <color rgb="FF000000"/>
      <name val="Arial"/>
      <family val="2"/>
    </font>
    <font>
      <sz val="10"/>
      <color rgb="FF000000"/>
      <name val="Arial"/>
      <family val="2"/>
    </font>
    <font>
      <u/>
      <sz val="11"/>
      <color rgb="FF0563C1"/>
      <name val="Arial"/>
      <family val="2"/>
    </font>
    <font>
      <sz val="10"/>
      <color rgb="FF000000"/>
      <name val="Times New Roman"/>
      <family val="1"/>
    </font>
    <font>
      <b/>
      <sz val="18"/>
      <color rgb="FF000000"/>
      <name val="Arial"/>
      <family val="2"/>
    </font>
    <font>
      <b/>
      <sz val="14"/>
      <color rgb="FF000000"/>
      <name val="Arial"/>
      <family val="2"/>
    </font>
    <font>
      <b/>
      <sz val="14"/>
      <color rgb="FFFF0000"/>
      <name val="Arial"/>
      <family val="2"/>
    </font>
    <font>
      <b/>
      <sz val="10"/>
      <color rgb="FF000000"/>
      <name val="Arial"/>
      <family val="2"/>
    </font>
    <font>
      <b/>
      <sz val="10"/>
      <color rgb="FFFF0000"/>
      <name val="Arial"/>
      <family val="2"/>
    </font>
    <font>
      <b/>
      <sz val="14"/>
      <color rgb="FF0070C0"/>
      <name val="Arial"/>
      <family val="2"/>
    </font>
    <font>
      <b/>
      <sz val="10"/>
      <color rgb="FF4472C4"/>
      <name val="Arial"/>
      <family val="2"/>
    </font>
    <font>
      <b/>
      <sz val="10"/>
      <color rgb="FF5B9BD5"/>
      <name val="Arial"/>
      <family val="2"/>
    </font>
    <font>
      <b/>
      <sz val="9"/>
      <color rgb="FF000000"/>
      <name val="Arial"/>
      <family val="2"/>
    </font>
    <font>
      <b/>
      <sz val="20"/>
      <color rgb="FF4472C4"/>
      <name val="Arial"/>
      <family val="2"/>
    </font>
    <font>
      <sz val="20"/>
      <color rgb="FF0070C0"/>
      <name val="Webdings"/>
      <family val="1"/>
      <charset val="2"/>
    </font>
    <font>
      <b/>
      <sz val="9"/>
      <color rgb="FFFF0000"/>
      <name val="Wingdings"/>
      <charset val="2"/>
    </font>
    <font>
      <b/>
      <sz val="10"/>
      <color rgb="FFFF0000"/>
      <name val="Wingdings"/>
      <charset val="2"/>
    </font>
    <font>
      <sz val="9"/>
      <color rgb="FF000000"/>
      <name val="Arial"/>
      <family val="2"/>
    </font>
    <font>
      <b/>
      <sz val="9"/>
      <color rgb="FFFF0000"/>
      <name val="Arial"/>
      <family val="2"/>
    </font>
    <font>
      <b/>
      <sz val="11"/>
      <color rgb="FF4472C4"/>
      <name val="Arial"/>
      <family val="2"/>
    </font>
    <font>
      <sz val="11"/>
      <color rgb="FF000000"/>
      <name val="Wingdings"/>
      <charset val="2"/>
    </font>
    <font>
      <b/>
      <sz val="8"/>
      <color rgb="FFFF0000"/>
      <name val="Arial"/>
      <family val="2"/>
    </font>
    <font>
      <b/>
      <sz val="8"/>
      <color rgb="FFFF0000"/>
      <name val="Wingdings"/>
      <charset val="2"/>
    </font>
    <font>
      <b/>
      <sz val="8"/>
      <color rgb="FF000000"/>
      <name val="Arial"/>
      <family val="2"/>
    </font>
    <font>
      <sz val="12"/>
      <color rgb="FF000000"/>
      <name val="Arial"/>
      <family val="2"/>
    </font>
    <font>
      <sz val="8"/>
      <color rgb="FF000000"/>
      <name val="Arial"/>
      <family val="2"/>
    </font>
    <font>
      <sz val="10"/>
      <color rgb="FFFF0000"/>
      <name val="Arial"/>
      <family val="2"/>
    </font>
    <font>
      <sz val="6"/>
      <color rgb="FFFF0000"/>
      <name val="Arial"/>
      <family val="2"/>
    </font>
    <font>
      <b/>
      <sz val="18"/>
      <color rgb="FFFF0000"/>
      <name val="Arial"/>
      <family val="2"/>
    </font>
    <font>
      <b/>
      <sz val="12"/>
      <color rgb="FFFF0000"/>
      <name val="Arial"/>
      <family val="2"/>
    </font>
    <font>
      <b/>
      <sz val="12"/>
      <color rgb="FF000000"/>
      <name val="Arial"/>
      <family val="2"/>
    </font>
    <font>
      <sz val="20"/>
      <color rgb="FFFF0000"/>
      <name val="Webdings"/>
      <family val="1"/>
      <charset val="2"/>
    </font>
    <font>
      <sz val="7"/>
      <color rgb="FF000000"/>
      <name val="Arial"/>
      <family val="2"/>
    </font>
    <font>
      <b/>
      <sz val="13"/>
      <color rgb="FFFF0000"/>
      <name val="Arial"/>
      <family val="2"/>
    </font>
    <font>
      <b/>
      <sz val="36"/>
      <color rgb="FFFF0000"/>
      <name val="Arial"/>
      <family val="2"/>
    </font>
    <font>
      <b/>
      <sz val="7"/>
      <color rgb="FF000000"/>
      <name val="Arial"/>
      <family val="2"/>
    </font>
    <font>
      <b/>
      <sz val="11"/>
      <color rgb="FFFF0000"/>
      <name val="Arial"/>
      <family val="2"/>
    </font>
    <font>
      <b/>
      <sz val="11"/>
      <color rgb="FF000000"/>
      <name val="Arial"/>
      <family val="2"/>
    </font>
    <font>
      <sz val="18"/>
      <color rgb="FF0070C0"/>
      <name val="Webdings"/>
      <family val="1"/>
      <charset val="2"/>
    </font>
    <font>
      <sz val="8"/>
      <color rgb="FF0070C0"/>
      <name val="Arial"/>
      <family val="2"/>
    </font>
    <font>
      <b/>
      <sz val="10"/>
      <color rgb="FF0070C0"/>
      <name val="Arial"/>
      <family val="2"/>
    </font>
    <font>
      <sz val="18"/>
      <color rgb="FF008600"/>
      <name val="Webdings"/>
      <family val="1"/>
      <charset val="2"/>
    </font>
    <font>
      <sz val="10"/>
      <color rgb="FF000000"/>
      <name val="Arial Narrow"/>
      <family val="2"/>
    </font>
    <font>
      <b/>
      <sz val="14"/>
      <color rgb="FF008600"/>
      <name val="Arial"/>
      <family val="2"/>
    </font>
    <font>
      <sz val="8"/>
      <color rgb="FF000000"/>
      <name val="Arial Narrow"/>
      <family val="2"/>
    </font>
    <font>
      <sz val="18"/>
      <color rgb="FFFF0000"/>
      <name val="Webdings"/>
      <family val="1"/>
      <charset val="2"/>
    </font>
    <font>
      <i/>
      <sz val="9"/>
      <color rgb="FF000000"/>
      <name val="Arial"/>
      <family val="2"/>
    </font>
    <font>
      <sz val="18"/>
      <color rgb="FFFF8200"/>
      <name val="Webdings"/>
      <family val="1"/>
      <charset val="2"/>
    </font>
    <font>
      <b/>
      <i/>
      <sz val="9"/>
      <color rgb="FF000000"/>
      <name val="Arial"/>
      <family val="2"/>
    </font>
    <font>
      <b/>
      <sz val="14"/>
      <color rgb="FFFF8200"/>
      <name val="Arial"/>
      <family val="2"/>
    </font>
    <font>
      <sz val="9"/>
      <color rgb="FFA6A6A6"/>
      <name val="Arial"/>
      <family val="2"/>
    </font>
    <font>
      <i/>
      <sz val="9"/>
      <color rgb="FFA6A6A6"/>
      <name val="Arial"/>
      <family val="2"/>
    </font>
    <font>
      <b/>
      <sz val="9"/>
      <color rgb="FFA6A6A6"/>
      <name val="Arial"/>
      <family val="2"/>
    </font>
    <font>
      <sz val="8"/>
      <color rgb="FFA6A6A6"/>
      <name val="Arial"/>
      <family val="2"/>
    </font>
    <font>
      <b/>
      <sz val="7"/>
      <color rgb="FFFF0000"/>
      <name val="Arial"/>
      <family val="2"/>
    </font>
    <font>
      <sz val="14"/>
      <color rgb="FF000000"/>
      <name val="Wingdings 2"/>
      <family val="1"/>
      <charset val="2"/>
    </font>
    <font>
      <sz val="22"/>
      <color rgb="FFFF0000"/>
      <name val="Webdings"/>
      <family val="1"/>
      <charset val="2"/>
    </font>
    <font>
      <vertAlign val="subscript"/>
      <sz val="7"/>
      <color rgb="FF000000"/>
      <name val="Wingdings"/>
      <charset val="2"/>
    </font>
    <font>
      <sz val="10"/>
      <color rgb="FF000000"/>
      <name val="Wingdings"/>
      <charset val="2"/>
    </font>
    <font>
      <sz val="6"/>
      <color rgb="FF4472C4"/>
      <name val="Arial"/>
      <family val="2"/>
    </font>
    <font>
      <b/>
      <sz val="18"/>
      <color rgb="FF4472C4"/>
      <name val="Arial"/>
      <family val="2"/>
    </font>
    <font>
      <b/>
      <sz val="14"/>
      <color rgb="FF4472C4"/>
      <name val="Arial"/>
      <family val="2"/>
    </font>
    <font>
      <b/>
      <sz val="8"/>
      <color rgb="FF0070C0"/>
      <name val="Arial"/>
      <family val="2"/>
    </font>
    <font>
      <b/>
      <sz val="8"/>
      <color rgb="FFFF8200"/>
      <name val="Arial"/>
      <family val="2"/>
    </font>
    <font>
      <sz val="8"/>
      <color rgb="FF000000"/>
      <name val="Wingdings"/>
      <charset val="2"/>
    </font>
    <font>
      <sz val="11"/>
      <color rgb="FF000000"/>
      <name val="Arial"/>
      <family val="2"/>
    </font>
    <font>
      <b/>
      <sz val="10"/>
      <name val="Arial"/>
      <family val="2"/>
    </font>
    <font>
      <b/>
      <sz val="14"/>
      <name val="Arial"/>
      <family val="2"/>
    </font>
    <font>
      <b/>
      <i/>
      <sz val="10"/>
      <name val="Arial"/>
      <family val="2"/>
    </font>
    <font>
      <b/>
      <sz val="8"/>
      <name val="Arial"/>
      <family val="2"/>
    </font>
    <font>
      <sz val="9"/>
      <name val="Arial"/>
      <family val="2"/>
    </font>
    <font>
      <sz val="8"/>
      <name val="Arial"/>
      <family val="2"/>
    </font>
    <font>
      <b/>
      <sz val="9"/>
      <name val="Arial"/>
      <family val="2"/>
    </font>
    <font>
      <b/>
      <sz val="7"/>
      <name val="Arial"/>
      <family val="2"/>
    </font>
    <font>
      <sz val="11"/>
      <name val="Arial"/>
      <family val="2"/>
    </font>
    <font>
      <sz val="9"/>
      <color indexed="81"/>
      <name val="Segoe UI"/>
      <family val="2"/>
    </font>
    <font>
      <b/>
      <sz val="9"/>
      <color indexed="81"/>
      <name val="Segoe UI"/>
      <family val="2"/>
    </font>
    <font>
      <b/>
      <sz val="10"/>
      <color indexed="81"/>
      <name val="Segoe UI"/>
      <family val="2"/>
    </font>
    <font>
      <sz val="9"/>
      <color rgb="FF0070C0"/>
      <name val="Arial"/>
      <family val="2"/>
    </font>
    <font>
      <b/>
      <sz val="10"/>
      <color rgb="FF008600"/>
      <name val="Arial"/>
      <family val="2"/>
    </font>
    <font>
      <b/>
      <sz val="12"/>
      <color rgb="FFFF8200"/>
      <name val="Arial"/>
      <family val="2"/>
    </font>
    <font>
      <b/>
      <sz val="12"/>
      <color rgb="FF0070C0"/>
      <name val="Arial"/>
      <family val="2"/>
    </font>
    <font>
      <b/>
      <sz val="11"/>
      <name val="Arial"/>
      <family val="2"/>
    </font>
    <font>
      <b/>
      <sz val="11"/>
      <color rgb="FF00B050"/>
      <name val="Arial"/>
      <family val="2"/>
    </font>
    <font>
      <sz val="7"/>
      <name val="Arial"/>
      <family val="2"/>
    </font>
    <font>
      <sz val="6"/>
      <color rgb="FF000000"/>
      <name val="Arial"/>
      <family val="2"/>
    </font>
    <font>
      <b/>
      <sz val="10"/>
      <color rgb="FFA6A6A6"/>
      <name val="Arial"/>
      <family val="2"/>
    </font>
    <font>
      <b/>
      <sz val="11"/>
      <color rgb="FFFF8200"/>
      <name val="Arial"/>
      <family val="2"/>
    </font>
    <font>
      <sz val="8"/>
      <color rgb="FFFF8200"/>
      <name val="Arial"/>
      <family val="2"/>
    </font>
    <font>
      <sz val="10"/>
      <name val="Arial"/>
      <family val="2"/>
    </font>
    <font>
      <b/>
      <i/>
      <sz val="10"/>
      <color rgb="FF000000"/>
      <name val="Arial"/>
      <family val="2"/>
    </font>
    <font>
      <b/>
      <sz val="24"/>
      <color rgb="FF000000"/>
      <name val="Arial"/>
      <family val="2"/>
    </font>
    <font>
      <b/>
      <sz val="10"/>
      <color theme="0" tint="-4.9989318521683403E-2"/>
      <name val="Arial"/>
      <family val="2"/>
    </font>
    <font>
      <b/>
      <sz val="7"/>
      <color rgb="FFFF8200"/>
      <name val="Arial"/>
      <family val="2"/>
    </font>
    <font>
      <i/>
      <sz val="9"/>
      <color indexed="81"/>
      <name val="Segoe UI"/>
      <family val="2"/>
    </font>
    <font>
      <sz val="8"/>
      <color rgb="FF008600"/>
      <name val="Arial"/>
      <family val="2"/>
    </font>
    <font>
      <b/>
      <u/>
      <sz val="10"/>
      <color rgb="FFFF0000"/>
      <name val="Arial"/>
      <family val="2"/>
    </font>
    <font>
      <sz val="8"/>
      <color rgb="FFFF0000"/>
      <name val="Arial"/>
      <family val="2"/>
    </font>
    <font>
      <b/>
      <sz val="18"/>
      <name val="Arial"/>
      <family val="2"/>
    </font>
    <font>
      <sz val="11"/>
      <color theme="0" tint="-4.9989318521683403E-2"/>
      <name val="Arial"/>
      <family val="2"/>
    </font>
    <font>
      <sz val="12"/>
      <color theme="0" tint="-4.9989318521683403E-2"/>
      <name val="Arial"/>
      <family val="2"/>
    </font>
    <font>
      <b/>
      <sz val="11"/>
      <color indexed="81"/>
      <name val="Segoe UI"/>
      <family val="2"/>
    </font>
    <font>
      <sz val="11"/>
      <color indexed="81"/>
      <name val="Segoe UI"/>
      <family val="2"/>
    </font>
    <font>
      <sz val="36"/>
      <color rgb="FFFF0000"/>
      <name val="Webdings"/>
      <family val="1"/>
      <charset val="2"/>
    </font>
    <font>
      <sz val="6"/>
      <color rgb="FFFF0000"/>
      <name val="Webdings"/>
      <family val="1"/>
      <charset val="2"/>
    </font>
    <font>
      <sz val="7"/>
      <color rgb="FFFF0000"/>
      <name val="Webdings"/>
      <family val="1"/>
      <charset val="2"/>
    </font>
    <font>
      <b/>
      <sz val="8"/>
      <color rgb="FF008600"/>
      <name val="Arial"/>
      <family val="2"/>
    </font>
    <font>
      <b/>
      <sz val="12"/>
      <name val="Arial"/>
      <family val="2"/>
    </font>
    <font>
      <b/>
      <sz val="11"/>
      <color rgb="FF008600"/>
      <name val="Arial"/>
      <family val="2"/>
    </font>
    <font>
      <sz val="11"/>
      <color rgb="FF008600"/>
      <name val="Arial"/>
      <family val="2"/>
    </font>
    <font>
      <sz val="9"/>
      <color rgb="FF008600"/>
      <name val="Arial"/>
      <family val="2"/>
    </font>
    <font>
      <i/>
      <sz val="9"/>
      <color rgb="FFFF0000"/>
      <name val="Arial"/>
      <family val="2"/>
    </font>
    <font>
      <sz val="7"/>
      <color rgb="FFFF0000"/>
      <name val="Arial"/>
      <family val="2"/>
    </font>
    <font>
      <b/>
      <i/>
      <sz val="9"/>
      <color indexed="81"/>
      <name val="Segoe UI"/>
      <family val="2"/>
    </font>
    <font>
      <b/>
      <sz val="11"/>
      <color rgb="FFA6A6A6"/>
      <name val="Arial"/>
      <family val="2"/>
    </font>
    <font>
      <sz val="7"/>
      <color rgb="FF0070C0"/>
      <name val="Arial"/>
      <family val="2"/>
    </font>
    <font>
      <b/>
      <sz val="11"/>
      <color rgb="FF0070C0"/>
      <name val="Arial"/>
      <family val="2"/>
    </font>
  </fonts>
  <fills count="36">
    <fill>
      <patternFill patternType="none"/>
    </fill>
    <fill>
      <patternFill patternType="gray125"/>
    </fill>
    <fill>
      <patternFill patternType="solid">
        <fgColor rgb="FFF5F5F5"/>
        <bgColor rgb="FFFFFFFF"/>
      </patternFill>
    </fill>
    <fill>
      <patternFill patternType="solid">
        <fgColor rgb="FFF5F5F5"/>
        <bgColor rgb="FFFFFFFF"/>
      </patternFill>
    </fill>
    <fill>
      <patternFill patternType="solid">
        <fgColor rgb="FFF5F5F5"/>
        <bgColor rgb="FFFFFFFF"/>
      </patternFill>
    </fill>
    <fill>
      <patternFill patternType="solid">
        <fgColor rgb="FFF5F5F5"/>
        <bgColor rgb="FFFFFFFF"/>
      </patternFill>
    </fill>
    <fill>
      <patternFill patternType="solid">
        <fgColor rgb="FFF5F5F5"/>
        <bgColor rgb="FFFFFFFF"/>
      </patternFill>
    </fill>
    <fill>
      <patternFill patternType="solid">
        <fgColor rgb="FFF5F5F5"/>
        <bgColor rgb="FFFFFFFF"/>
      </patternFill>
    </fill>
    <fill>
      <patternFill patternType="solid">
        <fgColor rgb="FFF5F5F5"/>
        <bgColor rgb="FFFFFFFF"/>
      </patternFill>
    </fill>
    <fill>
      <patternFill patternType="solid">
        <fgColor rgb="FFF5F5F5"/>
        <bgColor rgb="FFFFFFFF"/>
      </patternFill>
    </fill>
    <fill>
      <patternFill patternType="solid">
        <fgColor rgb="FFF5F5F5"/>
        <bgColor rgb="FFFFFFFF"/>
      </patternFill>
    </fill>
    <fill>
      <patternFill patternType="solid">
        <fgColor rgb="FFF5F5F5"/>
        <bgColor rgb="FFFFFFFF"/>
      </patternFill>
    </fill>
    <fill>
      <patternFill patternType="solid">
        <fgColor rgb="FFF5F5F5"/>
        <bgColor rgb="FFFFFFFF"/>
      </patternFill>
    </fill>
    <fill>
      <patternFill patternType="solid">
        <fgColor rgb="FFF5F5F5"/>
        <bgColor rgb="FFFFFFFF"/>
      </patternFill>
    </fill>
    <fill>
      <patternFill patternType="solid">
        <fgColor rgb="FFF5F5F5"/>
        <bgColor rgb="FFFFFFFF"/>
      </patternFill>
    </fill>
    <fill>
      <patternFill patternType="solid">
        <fgColor rgb="FFF5F5F5"/>
        <bgColor rgb="FFFFFFFF"/>
      </patternFill>
    </fill>
    <fill>
      <patternFill patternType="solid">
        <fgColor rgb="FFF5F5F5"/>
        <bgColor rgb="FFFFFFFF"/>
      </patternFill>
    </fill>
    <fill>
      <patternFill patternType="solid">
        <fgColor rgb="FFF5F5F5"/>
        <bgColor rgb="FFFFFFFF"/>
      </patternFill>
    </fill>
    <fill>
      <patternFill patternType="solid">
        <fgColor rgb="FFF5F5F5"/>
        <bgColor rgb="FFFFFFFF"/>
      </patternFill>
    </fill>
    <fill>
      <patternFill patternType="solid">
        <fgColor rgb="FFF5F5F5"/>
        <bgColor rgb="FFFFFFFF"/>
      </patternFill>
    </fill>
    <fill>
      <patternFill patternType="solid">
        <fgColor rgb="FFF5F5F5"/>
        <bgColor rgb="FFFFFFFF"/>
      </patternFill>
    </fill>
    <fill>
      <patternFill patternType="solid">
        <fgColor rgb="FFF5F5F5"/>
        <bgColor rgb="FFFFFFFF"/>
      </patternFill>
    </fill>
    <fill>
      <patternFill patternType="solid">
        <fgColor rgb="FFF5F5F5"/>
        <bgColor rgb="FFFFFFFF"/>
      </patternFill>
    </fill>
    <fill>
      <patternFill patternType="solid">
        <fgColor rgb="FFF5F5F5"/>
        <bgColor rgb="FFFFFFFF"/>
      </patternFill>
    </fill>
    <fill>
      <patternFill patternType="solid">
        <fgColor rgb="FFF5F5F5"/>
        <bgColor rgb="FFFFFFFF"/>
      </patternFill>
    </fill>
    <fill>
      <patternFill patternType="solid">
        <fgColor rgb="FFF5F5F5"/>
        <bgColor rgb="FFFFFFFF"/>
      </patternFill>
    </fill>
    <fill>
      <patternFill patternType="solid">
        <fgColor rgb="FFF5F5F5"/>
        <bgColor rgb="FFFFFFFF"/>
      </patternFill>
    </fill>
    <fill>
      <patternFill patternType="solid">
        <fgColor rgb="FFF5F5F5"/>
        <bgColor rgb="FFFFFFFF"/>
      </patternFill>
    </fill>
    <fill>
      <patternFill patternType="solid">
        <fgColor rgb="FFF5F5F5"/>
        <bgColor rgb="FFFFFFFF"/>
      </patternFill>
    </fill>
    <fill>
      <patternFill patternType="solid">
        <fgColor rgb="FFF5F5F5"/>
        <bgColor rgb="FFFFFFFF"/>
      </patternFill>
    </fill>
    <fill>
      <patternFill patternType="solid">
        <fgColor rgb="FFF5F5F5"/>
        <bgColor rgb="FFFFFFFF"/>
      </patternFill>
    </fill>
    <fill>
      <patternFill patternType="solid">
        <fgColor theme="0" tint="-4.9989318521683403E-2"/>
        <bgColor indexed="64"/>
      </patternFill>
    </fill>
    <fill>
      <patternFill patternType="solid">
        <fgColor theme="0" tint="-4.9989318521683403E-2"/>
        <bgColor rgb="FFFFFFFF"/>
      </patternFill>
    </fill>
    <fill>
      <patternFill patternType="solid">
        <fgColor rgb="FFF5F5F5"/>
        <bgColor indexed="64"/>
      </patternFill>
    </fill>
    <fill>
      <patternFill patternType="solid">
        <fgColor rgb="FFF2F2F2"/>
        <bgColor indexed="64"/>
      </patternFill>
    </fill>
    <fill>
      <patternFill patternType="solid">
        <fgColor rgb="FFF2F2F2"/>
        <bgColor rgb="FFFFFFFF"/>
      </patternFill>
    </fill>
  </fills>
  <borders count="144">
    <border>
      <left/>
      <right/>
      <top/>
      <bottom/>
      <diagonal/>
    </border>
    <border>
      <left style="hair">
        <color rgb="FF000000"/>
      </left>
      <right style="hair">
        <color rgb="FF000000"/>
      </right>
      <top style="hair">
        <color rgb="FF000000"/>
      </top>
      <bottom style="medium">
        <color rgb="FF0070C0"/>
      </bottom>
      <diagonal/>
    </border>
    <border>
      <left/>
      <right/>
      <top/>
      <bottom/>
      <diagonal/>
    </border>
    <border>
      <left style="hair">
        <color rgb="FF000000"/>
      </left>
      <right/>
      <top/>
      <bottom/>
      <diagonal/>
    </border>
    <border>
      <left style="hair">
        <color rgb="FF000000"/>
      </left>
      <right style="hair">
        <color rgb="FF000000"/>
      </right>
      <top style="thin">
        <color rgb="FF0070C0"/>
      </top>
      <bottom style="thin">
        <color rgb="FF0070C0"/>
      </bottom>
      <diagonal/>
    </border>
    <border>
      <left style="hair">
        <color rgb="FF000000"/>
      </left>
      <right style="hair">
        <color rgb="FF000000"/>
      </right>
      <top style="thin">
        <color rgb="FF0070C0"/>
      </top>
      <bottom/>
      <diagonal/>
    </border>
    <border>
      <left style="hair">
        <color rgb="FF000000"/>
      </left>
      <right style="hair">
        <color rgb="FF000000"/>
      </right>
      <top style="thin">
        <color rgb="FF5B9BD5"/>
      </top>
      <bottom style="thin">
        <color rgb="FF5B9BD5"/>
      </bottom>
      <diagonal/>
    </border>
    <border>
      <left style="hair">
        <color rgb="FF000000"/>
      </left>
      <right style="hair">
        <color rgb="FF000000"/>
      </right>
      <top style="hair">
        <color rgb="FF000000"/>
      </top>
      <bottom style="thin">
        <color rgb="FF0070C0"/>
      </bottom>
      <diagonal/>
    </border>
    <border>
      <left/>
      <right style="dashed">
        <color rgb="FF0070C0"/>
      </right>
      <top/>
      <bottom/>
      <diagonal/>
    </border>
    <border>
      <left style="dashed">
        <color rgb="FF0070C0"/>
      </left>
      <right/>
      <top/>
      <bottom/>
      <diagonal/>
    </border>
    <border>
      <left/>
      <right/>
      <top style="hair">
        <color rgb="FF000000"/>
      </top>
      <bottom/>
      <diagonal/>
    </border>
    <border>
      <left/>
      <right/>
      <top/>
      <bottom style="hair">
        <color rgb="FF000000"/>
      </bottom>
      <diagonal/>
    </border>
    <border>
      <left style="hair">
        <color rgb="FF000000"/>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dashed">
        <color rgb="FF0070C0"/>
      </left>
      <right style="dashed">
        <color rgb="FF0070C0"/>
      </right>
      <top style="dashed">
        <color rgb="FF0070C0"/>
      </top>
      <bottom style="dashed">
        <color rgb="FF0070C0"/>
      </bottom>
      <diagonal/>
    </border>
    <border>
      <left/>
      <right/>
      <top/>
      <bottom style="hair">
        <color rgb="FF000000"/>
      </bottom>
      <diagonal/>
    </border>
    <border>
      <left/>
      <right/>
      <top style="hair">
        <color rgb="FF000000"/>
      </top>
      <bottom/>
      <diagonal/>
    </border>
    <border>
      <left/>
      <right/>
      <top style="thin">
        <color rgb="FF000000"/>
      </top>
      <bottom/>
      <diagonal/>
    </border>
    <border>
      <left/>
      <right style="thin">
        <color rgb="FF000000"/>
      </right>
      <top/>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right style="hair">
        <color rgb="FF000000"/>
      </right>
      <top/>
      <bottom style="hair">
        <color rgb="FF000000"/>
      </bottom>
      <diagonal/>
    </border>
    <border>
      <left style="thin">
        <color rgb="FF000000"/>
      </left>
      <right/>
      <top style="thin">
        <color rgb="FF000000"/>
      </top>
      <bottom style="hair">
        <color rgb="FF000000"/>
      </bottom>
      <diagonal/>
    </border>
    <border>
      <left style="thin">
        <color rgb="FF000000"/>
      </left>
      <right style="hair">
        <color rgb="FFFF0000"/>
      </right>
      <top/>
      <bottom style="hair">
        <color rgb="FFFF0000"/>
      </bottom>
      <diagonal/>
    </border>
    <border>
      <left style="thin">
        <color rgb="FF000000"/>
      </left>
      <right style="hair">
        <color rgb="FFFF0000"/>
      </right>
      <top style="hair">
        <color rgb="FFFF0000"/>
      </top>
      <bottom style="hair">
        <color rgb="FFFF0000"/>
      </bottom>
      <diagonal/>
    </border>
    <border>
      <left style="thin">
        <color rgb="FF000000"/>
      </left>
      <right style="hair">
        <color rgb="FFFF0000"/>
      </right>
      <top style="hair">
        <color rgb="FFFF0000"/>
      </top>
      <bottom style="hair">
        <color rgb="FF000000"/>
      </bottom>
      <diagonal/>
    </border>
    <border>
      <left style="hair">
        <color rgb="FF000000"/>
      </left>
      <right style="hair">
        <color rgb="FF000000"/>
      </right>
      <top style="hair">
        <color rgb="FF000000"/>
      </top>
      <bottom style="thin">
        <color rgb="FF5B9BD5"/>
      </bottom>
      <diagonal/>
    </border>
    <border>
      <left/>
      <right/>
      <top/>
      <bottom style="dashed">
        <color rgb="FF0070C0"/>
      </bottom>
      <diagonal/>
    </border>
    <border>
      <left style="dashed">
        <color rgb="FF0070C0"/>
      </left>
      <right style="dashed">
        <color rgb="FF0070C0"/>
      </right>
      <top style="dashed">
        <color rgb="FF0070C0"/>
      </top>
      <bottom/>
      <diagonal/>
    </border>
    <border>
      <left style="dashed">
        <color rgb="FF0070C0"/>
      </left>
      <right style="dashed">
        <color rgb="FF0070C0"/>
      </right>
      <top/>
      <bottom/>
      <diagonal/>
    </border>
    <border>
      <left style="dashed">
        <color rgb="FF0070C0"/>
      </left>
      <right style="dashed">
        <color rgb="FF0070C0"/>
      </right>
      <top/>
      <bottom style="dashed">
        <color rgb="FF0070C0"/>
      </bottom>
      <diagonal/>
    </border>
    <border>
      <left/>
      <right/>
      <top style="thin">
        <color rgb="FF000000"/>
      </top>
      <bottom style="thin">
        <color rgb="FF000000"/>
      </bottom>
      <diagonal/>
    </border>
    <border>
      <left/>
      <right style="dashed">
        <color rgb="FF0070C0"/>
      </right>
      <top style="dashed">
        <color rgb="FF0070C0"/>
      </top>
      <bottom style="dashed">
        <color rgb="FF0070C0"/>
      </bottom>
      <diagonal/>
    </border>
    <border>
      <left style="dashed">
        <color rgb="FF0070C0"/>
      </left>
      <right style="thin">
        <color rgb="FF000000"/>
      </right>
      <top style="dashed">
        <color rgb="FF0070C0"/>
      </top>
      <bottom style="dashed">
        <color rgb="FF0070C0"/>
      </bottom>
      <diagonal/>
    </border>
    <border>
      <left/>
      <right style="thin">
        <color rgb="FF000000"/>
      </right>
      <top style="dashed">
        <color rgb="FF0070C0"/>
      </top>
      <bottom style="dashed">
        <color rgb="FF0070C0"/>
      </bottom>
      <diagonal/>
    </border>
    <border>
      <left/>
      <right style="hair">
        <color rgb="FF000000"/>
      </right>
      <top/>
      <bottom/>
      <diagonal/>
    </border>
    <border>
      <left style="thin">
        <color rgb="FF1F4E78"/>
      </left>
      <right/>
      <top/>
      <bottom/>
      <diagonal/>
    </border>
    <border>
      <left style="thin">
        <color rgb="FF000000"/>
      </left>
      <right style="thin">
        <color rgb="FF000000"/>
      </right>
      <top/>
      <bottom/>
      <diagonal/>
    </border>
    <border>
      <left style="thin">
        <color rgb="FF008600"/>
      </left>
      <right/>
      <top/>
      <bottom/>
      <diagonal/>
    </border>
    <border>
      <left style="thin">
        <color rgb="FF000000"/>
      </left>
      <right/>
      <top/>
      <bottom/>
      <diagonal/>
    </border>
    <border>
      <left/>
      <right style="thin">
        <color rgb="FF000000"/>
      </right>
      <top/>
      <bottom style="double">
        <color rgb="FF000000"/>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bottom/>
      <diagonal/>
    </border>
    <border>
      <left style="hair">
        <color rgb="FF000000"/>
      </left>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style="hair">
        <color rgb="FF000000"/>
      </top>
      <bottom style="thin">
        <color rgb="FF000000"/>
      </bottom>
      <diagonal/>
    </border>
    <border>
      <left/>
      <right style="hair">
        <color rgb="FF000000"/>
      </right>
      <top style="hair">
        <color rgb="FF000000"/>
      </top>
      <bottom style="thin">
        <color rgb="FF000000"/>
      </bottom>
      <diagonal/>
    </border>
    <border>
      <left style="hair">
        <color rgb="FF000000"/>
      </left>
      <right style="hair">
        <color rgb="FF000000"/>
      </right>
      <top style="thin">
        <color rgb="FF000000"/>
      </top>
      <bottom style="hair">
        <color rgb="FF000000"/>
      </bottom>
      <diagonal/>
    </border>
    <border>
      <left/>
      <right style="hair">
        <color rgb="FF000000"/>
      </right>
      <top style="thin">
        <color rgb="FF000000"/>
      </top>
      <bottom style="hair">
        <color rgb="FF000000"/>
      </bottom>
      <diagonal/>
    </border>
    <border>
      <left/>
      <right/>
      <top/>
      <bottom style="double">
        <color rgb="FF000000"/>
      </bottom>
      <diagonal/>
    </border>
    <border>
      <left/>
      <right style="thin">
        <color rgb="FF000000"/>
      </right>
      <top style="thin">
        <color rgb="FF000000"/>
      </top>
      <bottom style="hair">
        <color rgb="FF000000"/>
      </bottom>
      <diagonal/>
    </border>
    <border>
      <left style="hair">
        <color rgb="FFFF0000"/>
      </left>
      <right style="hair">
        <color rgb="FFFF0000"/>
      </right>
      <top style="hair">
        <color rgb="FFFF0000"/>
      </top>
      <bottom style="hair">
        <color rgb="FFFF0000"/>
      </bottom>
      <diagonal/>
    </border>
    <border>
      <left style="hair">
        <color rgb="FFFF0000"/>
      </left>
      <right style="thin">
        <color rgb="FF000000"/>
      </right>
      <top style="hair">
        <color rgb="FF000000"/>
      </top>
      <bottom style="thin">
        <color rgb="FFFF0000"/>
      </bottom>
      <diagonal/>
    </border>
    <border>
      <left/>
      <right style="thin">
        <color rgb="FF000000"/>
      </right>
      <top style="thin">
        <color rgb="FFFF0000"/>
      </top>
      <bottom style="thin">
        <color rgb="FF000000"/>
      </bottom>
      <diagonal/>
    </border>
    <border>
      <left/>
      <right/>
      <top/>
      <bottom/>
      <diagonal/>
    </border>
    <border>
      <left style="dashed">
        <color rgb="FF0070C0"/>
      </left>
      <right/>
      <top style="dashed">
        <color rgb="FF0070C0"/>
      </top>
      <bottom style="dashed">
        <color rgb="FF0070C0"/>
      </bottom>
      <diagonal/>
    </border>
    <border>
      <left/>
      <right/>
      <top style="dashed">
        <color rgb="FF0070C0"/>
      </top>
      <bottom style="dashed">
        <color rgb="FF0070C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dashed">
        <color rgb="FF0070C0"/>
      </left>
      <right style="thin">
        <color rgb="FFFF0000"/>
      </right>
      <top style="dashed">
        <color rgb="FF0070C0"/>
      </top>
      <bottom style="dashed">
        <color rgb="FF0070C0"/>
      </bottom>
      <diagonal/>
    </border>
    <border>
      <left style="thin">
        <color rgb="FFFF0000"/>
      </left>
      <right/>
      <top/>
      <bottom style="thin">
        <color rgb="FFFF0000"/>
      </bottom>
      <diagonal/>
    </border>
    <border>
      <left/>
      <right/>
      <top/>
      <bottom style="thin">
        <color rgb="FFFF0000"/>
      </bottom>
      <diagonal/>
    </border>
    <border>
      <left/>
      <right style="thin">
        <color rgb="FF000000"/>
      </right>
      <top/>
      <bottom style="thin">
        <color rgb="FFFF0000"/>
      </bottom>
      <diagonal/>
    </border>
    <border>
      <left/>
      <right style="thin">
        <color rgb="FFFF0000"/>
      </right>
      <top/>
      <bottom style="thin">
        <color rgb="FFFF0000"/>
      </bottom>
      <diagonal/>
    </border>
    <border>
      <left style="thin">
        <color rgb="FFFF8200"/>
      </left>
      <right/>
      <top style="thin">
        <color rgb="FFFF8200"/>
      </top>
      <bottom/>
      <diagonal/>
    </border>
    <border>
      <left/>
      <right/>
      <top style="thin">
        <color rgb="FFFF8200"/>
      </top>
      <bottom/>
      <diagonal/>
    </border>
    <border>
      <left/>
      <right style="thin">
        <color rgb="FFFF8200"/>
      </right>
      <top style="thin">
        <color rgb="FFFF8200"/>
      </top>
      <bottom/>
      <diagonal/>
    </border>
    <border>
      <left style="thin">
        <color rgb="FFFF8200"/>
      </left>
      <right/>
      <top/>
      <bottom/>
      <diagonal/>
    </border>
    <border>
      <left/>
      <right style="thin">
        <color rgb="FFFF8200"/>
      </right>
      <top/>
      <bottom/>
      <diagonal/>
    </border>
    <border>
      <left/>
      <right style="thin">
        <color rgb="FFFF8200"/>
      </right>
      <top/>
      <bottom style="thin">
        <color rgb="FFA6A6A6"/>
      </bottom>
      <diagonal/>
    </border>
    <border>
      <left style="thin">
        <color rgb="FFFF8200"/>
      </left>
      <right style="thin">
        <color rgb="FF000000"/>
      </right>
      <top/>
      <bottom/>
      <diagonal/>
    </border>
    <border>
      <left style="thin">
        <color rgb="FFFF8200"/>
      </left>
      <right/>
      <top/>
      <bottom style="thin">
        <color rgb="FFFF8200"/>
      </bottom>
      <diagonal/>
    </border>
    <border>
      <left/>
      <right/>
      <top/>
      <bottom style="thin">
        <color rgb="FFFF8200"/>
      </bottom>
      <diagonal/>
    </border>
    <border>
      <left/>
      <right style="thin">
        <color rgb="FFFF8200"/>
      </right>
      <top/>
      <bottom style="thin">
        <color rgb="FFFF8200"/>
      </bottom>
      <diagonal/>
    </border>
    <border>
      <left style="thin">
        <color rgb="FF008600"/>
      </left>
      <right/>
      <top style="thin">
        <color rgb="FF008600"/>
      </top>
      <bottom/>
      <diagonal/>
    </border>
    <border>
      <left/>
      <right/>
      <top style="thin">
        <color rgb="FF008600"/>
      </top>
      <bottom/>
      <diagonal/>
    </border>
    <border>
      <left/>
      <right style="thin">
        <color rgb="FF008600"/>
      </right>
      <top style="thin">
        <color rgb="FF008600"/>
      </top>
      <bottom/>
      <diagonal/>
    </border>
    <border>
      <left/>
      <right style="thin">
        <color rgb="FF008600"/>
      </right>
      <top/>
      <bottom/>
      <diagonal/>
    </border>
    <border>
      <left style="dashed">
        <color rgb="FF0070C0"/>
      </left>
      <right style="thin">
        <color rgb="FF008600"/>
      </right>
      <top style="dashed">
        <color rgb="FF0070C0"/>
      </top>
      <bottom style="dashed">
        <color rgb="FF0070C0"/>
      </bottom>
      <diagonal/>
    </border>
    <border>
      <left style="thin">
        <color rgb="FF008600"/>
      </left>
      <right/>
      <top/>
      <bottom style="thin">
        <color rgb="FF008600"/>
      </bottom>
      <diagonal/>
    </border>
    <border>
      <left/>
      <right/>
      <top/>
      <bottom style="thin">
        <color rgb="FF008600"/>
      </bottom>
      <diagonal/>
    </border>
    <border>
      <left/>
      <right style="thin">
        <color rgb="FF008600"/>
      </right>
      <top/>
      <bottom style="thin">
        <color rgb="FF008600"/>
      </bottom>
      <diagonal/>
    </border>
    <border>
      <left style="thin">
        <color rgb="FF0070C0"/>
      </left>
      <right/>
      <top style="thin">
        <color rgb="FF0070C0"/>
      </top>
      <bottom/>
      <diagonal/>
    </border>
    <border>
      <left/>
      <right/>
      <top style="thin">
        <color rgb="FF0070C0"/>
      </top>
      <bottom/>
      <diagonal/>
    </border>
    <border>
      <left/>
      <right/>
      <top style="thin">
        <color rgb="FF0070C0"/>
      </top>
      <bottom style="thin">
        <color rgb="FF000000"/>
      </bottom>
      <diagonal/>
    </border>
    <border>
      <left/>
      <right style="thin">
        <color rgb="FF0070C0"/>
      </right>
      <top style="thin">
        <color rgb="FF0070C0"/>
      </top>
      <bottom/>
      <diagonal/>
    </border>
    <border>
      <left style="thin">
        <color rgb="FF0070C0"/>
      </left>
      <right/>
      <top/>
      <bottom/>
      <diagonal/>
    </border>
    <border>
      <left/>
      <right style="thin">
        <color rgb="FF0070C0"/>
      </right>
      <top/>
      <bottom/>
      <diagonal/>
    </border>
    <border>
      <left style="thin">
        <color rgb="FF0070C0"/>
      </left>
      <right/>
      <top/>
      <bottom style="thin">
        <color rgb="FF0070C0"/>
      </bottom>
      <diagonal/>
    </border>
    <border>
      <left/>
      <right/>
      <top/>
      <bottom style="thin">
        <color rgb="FF0070C0"/>
      </bottom>
      <diagonal/>
    </border>
    <border>
      <left/>
      <right/>
      <top style="thin">
        <color rgb="FF000000"/>
      </top>
      <bottom style="thin">
        <color rgb="FF0070C0"/>
      </bottom>
      <diagonal/>
    </border>
    <border>
      <left/>
      <right style="thin">
        <color rgb="FF0070C0"/>
      </right>
      <top/>
      <bottom style="thin">
        <color rgb="FF0070C0"/>
      </bottom>
      <diagonal/>
    </border>
    <border>
      <left/>
      <right style="thin">
        <color rgb="FFFF8200"/>
      </right>
      <top/>
      <bottom style="double">
        <color auto="1"/>
      </bottom>
      <diagonal/>
    </border>
    <border>
      <left/>
      <right style="thin">
        <color rgb="FFFF8200"/>
      </right>
      <top style="thin">
        <color rgb="FFA6A6A6"/>
      </top>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right style="thin">
        <color rgb="FF000000"/>
      </right>
      <top style="thin">
        <color rgb="FF0070C0"/>
      </top>
      <bottom/>
      <diagonal/>
    </border>
    <border>
      <left/>
      <right style="thin">
        <color rgb="FF000000"/>
      </right>
      <top/>
      <bottom style="thin">
        <color rgb="FF0070C0"/>
      </bottom>
      <diagonal/>
    </border>
    <border>
      <left/>
      <right style="thin">
        <color rgb="FF008600"/>
      </right>
      <top style="dashed">
        <color rgb="FF0070C0"/>
      </top>
      <bottom style="dashed">
        <color rgb="FF0070C0"/>
      </bottom>
      <diagonal/>
    </border>
    <border>
      <left/>
      <right style="thin">
        <color rgb="FF000000"/>
      </right>
      <top/>
      <bottom style="thin">
        <color rgb="FFFF8200"/>
      </bottom>
      <diagonal/>
    </border>
    <border>
      <left/>
      <right style="thin">
        <color rgb="FFFF8200"/>
      </right>
      <top/>
      <bottom style="double">
        <color rgb="FF000000"/>
      </bottom>
      <diagonal/>
    </border>
    <border>
      <left/>
      <right/>
      <top style="thin">
        <color rgb="FF000000"/>
      </top>
      <bottom style="thin">
        <color rgb="FFFF8200"/>
      </bottom>
      <diagonal/>
    </border>
    <border>
      <left/>
      <right/>
      <top style="dashed">
        <color rgb="FF0070C0"/>
      </top>
      <bottom/>
      <diagonal/>
    </border>
    <border>
      <left/>
      <right/>
      <top/>
      <bottom style="thin">
        <color rgb="FFA6A6A6"/>
      </bottom>
      <diagonal/>
    </border>
    <border>
      <left/>
      <right/>
      <top style="thin">
        <color rgb="FFA6A6A6"/>
      </top>
      <bottom/>
      <diagonal/>
    </border>
    <border>
      <left/>
      <right/>
      <top/>
      <bottom style="double">
        <color auto="1"/>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hair">
        <color rgb="FF000000"/>
      </left>
      <right/>
      <top style="thin">
        <color theme="0" tint="-0.499984740745262"/>
      </top>
      <bottom/>
      <diagonal/>
    </border>
    <border>
      <left style="hair">
        <color rgb="FF000000"/>
      </left>
      <right/>
      <top/>
      <bottom style="thin">
        <color theme="0" tint="-0.499984740745262"/>
      </bottom>
      <diagonal/>
    </border>
    <border>
      <left/>
      <right/>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style="hair">
        <color rgb="FF000000"/>
      </right>
      <top/>
      <bottom style="medium">
        <color theme="0" tint="-0.499984740745262"/>
      </bottom>
      <diagonal/>
    </border>
    <border>
      <left/>
      <right style="medium">
        <color theme="0" tint="-0.499984740745262"/>
      </right>
      <top/>
      <bottom style="medium">
        <color theme="0" tint="-0.499984740745262"/>
      </bottom>
      <diagonal/>
    </border>
    <border>
      <left/>
      <right style="dashed">
        <color rgb="FF0070C0"/>
      </right>
      <top/>
      <bottom style="dashed">
        <color rgb="FF0070C0"/>
      </bottom>
      <diagonal/>
    </border>
    <border>
      <left/>
      <right/>
      <top style="hair">
        <color rgb="FFFF0000"/>
      </top>
      <bottom/>
      <diagonal/>
    </border>
    <border>
      <left/>
      <right/>
      <top/>
      <bottom style="hair">
        <color auto="1"/>
      </bottom>
      <diagonal/>
    </border>
    <border>
      <left/>
      <right style="thin">
        <color rgb="FFFF0000"/>
      </right>
      <top/>
      <bottom style="dashed">
        <color rgb="FF0070C0"/>
      </bottom>
      <diagonal/>
    </border>
    <border>
      <left/>
      <right style="thin">
        <color rgb="FFFF8200"/>
      </right>
      <top/>
      <bottom style="double">
        <color rgb="FFA6A6A6"/>
      </bottom>
      <diagonal/>
    </border>
    <border>
      <left/>
      <right/>
      <top/>
      <bottom style="double">
        <color rgb="FFA6A6A6"/>
      </bottom>
      <diagonal/>
    </border>
    <border>
      <left/>
      <right style="thin">
        <color rgb="FFFF8200"/>
      </right>
      <top style="dashed">
        <color rgb="FF0070C0"/>
      </top>
      <bottom style="thin">
        <color rgb="FFA6A6A6"/>
      </bottom>
      <diagonal/>
    </border>
    <border>
      <left/>
      <right/>
      <top style="dashed">
        <color rgb="FF0070C0"/>
      </top>
      <bottom style="thin">
        <color rgb="FFA6A6A6"/>
      </bottom>
      <diagonal/>
    </border>
    <border>
      <left/>
      <right style="thin">
        <color rgb="FF008600"/>
      </right>
      <top/>
      <bottom style="double">
        <color rgb="FFA6A6A6"/>
      </bottom>
      <diagonal/>
    </border>
    <border>
      <left/>
      <right style="thin">
        <color rgb="FF000000"/>
      </right>
      <top/>
      <bottom style="double">
        <color rgb="FFA6A6A6"/>
      </bottom>
      <diagonal/>
    </border>
    <border>
      <left style="hair">
        <color rgb="FF000000"/>
      </left>
      <right/>
      <top style="hair">
        <color rgb="FF000000"/>
      </top>
      <bottom/>
      <diagonal/>
    </border>
    <border>
      <left/>
      <right style="hair">
        <color rgb="FF000000"/>
      </right>
      <top style="hair">
        <color rgb="FF000000"/>
      </top>
      <bottom/>
      <diagonal/>
    </border>
    <border>
      <left style="hair">
        <color rgb="FF000000"/>
      </left>
      <right style="thin">
        <color rgb="FF008600"/>
      </right>
      <top style="dashed">
        <color rgb="FF0070C0"/>
      </top>
      <bottom style="dashed">
        <color rgb="FF0070C0"/>
      </bottom>
      <diagonal/>
    </border>
  </borders>
  <cellStyleXfs count="10">
    <xf numFmtId="0" fontId="0" fillId="0" borderId="0"/>
    <xf numFmtId="164" fontId="65" fillId="0" borderId="0" applyBorder="0" applyProtection="0"/>
    <xf numFmtId="0" fontId="2" fillId="0" borderId="0" applyBorder="0" applyProtection="0"/>
    <xf numFmtId="0" fontId="3" fillId="0" borderId="0"/>
    <xf numFmtId="0" fontId="3" fillId="0" borderId="0"/>
    <xf numFmtId="0" fontId="65" fillId="0" borderId="0"/>
    <xf numFmtId="0" fontId="65" fillId="0" borderId="0"/>
    <xf numFmtId="0" fontId="65" fillId="0" borderId="0"/>
    <xf numFmtId="164" fontId="65" fillId="0" borderId="0" applyBorder="0" applyProtection="0"/>
    <xf numFmtId="164" fontId="65" fillId="0" borderId="0" applyBorder="0" applyProtection="0"/>
  </cellStyleXfs>
  <cellXfs count="1175">
    <xf numFmtId="0" fontId="0" fillId="0" borderId="0" xfId="0"/>
    <xf numFmtId="0" fontId="65" fillId="0" borderId="0" xfId="5"/>
    <xf numFmtId="0" fontId="65" fillId="0" borderId="0" xfId="7"/>
    <xf numFmtId="0" fontId="65" fillId="5" borderId="2" xfId="7" applyFill="1" applyBorder="1"/>
    <xf numFmtId="0" fontId="1" fillId="5" borderId="2" xfId="7" applyFont="1" applyFill="1" applyBorder="1" applyAlignment="1">
      <alignment vertical="top" wrapText="1"/>
    </xf>
    <xf numFmtId="0" fontId="14" fillId="5" borderId="2" xfId="7" applyFont="1" applyFill="1" applyBorder="1" applyAlignment="1">
      <alignment vertical="top" wrapText="1"/>
    </xf>
    <xf numFmtId="0" fontId="17" fillId="5" borderId="2" xfId="6" applyFont="1" applyFill="1" applyBorder="1" applyAlignment="1">
      <alignment vertical="top" wrapText="1"/>
    </xf>
    <xf numFmtId="0" fontId="20" fillId="5" borderId="2" xfId="7" applyFont="1" applyFill="1" applyBorder="1" applyAlignment="1">
      <alignment horizontal="center" vertical="center"/>
    </xf>
    <xf numFmtId="0" fontId="8" fillId="5" borderId="2" xfId="7" applyFont="1" applyFill="1" applyBorder="1" applyAlignment="1">
      <alignment horizontal="left" vertical="center"/>
    </xf>
    <xf numFmtId="0" fontId="0" fillId="0" borderId="4" xfId="3" applyFont="1" applyBorder="1" applyAlignment="1" applyProtection="1">
      <alignment horizontal="left" vertical="center"/>
      <protection locked="0"/>
    </xf>
    <xf numFmtId="0" fontId="4" fillId="5" borderId="2" xfId="7" applyFont="1" applyFill="1" applyBorder="1" applyAlignment="1">
      <alignment vertical="top" wrapText="1"/>
    </xf>
    <xf numFmtId="0" fontId="21" fillId="5" borderId="2" xfId="7" applyFont="1" applyFill="1" applyBorder="1" applyAlignment="1">
      <alignment vertical="center" wrapText="1"/>
    </xf>
    <xf numFmtId="0" fontId="1" fillId="0" borderId="7" xfId="7" applyFont="1" applyBorder="1" applyAlignment="1">
      <alignment vertical="top" wrapText="1"/>
    </xf>
    <xf numFmtId="0" fontId="1" fillId="5" borderId="2" xfId="7" applyFont="1" applyFill="1" applyBorder="1"/>
    <xf numFmtId="0" fontId="26" fillId="0" borderId="0" xfId="5" applyFont="1" applyAlignment="1">
      <alignment vertical="center"/>
    </xf>
    <xf numFmtId="0" fontId="26" fillId="0" borderId="0" xfId="5" applyFont="1" applyAlignment="1">
      <alignment horizontal="center" vertical="center"/>
    </xf>
    <xf numFmtId="0" fontId="24" fillId="0" borderId="0" xfId="5" applyFont="1" applyAlignment="1">
      <alignment vertical="center"/>
    </xf>
    <xf numFmtId="0" fontId="1" fillId="0" borderId="0" xfId="5" applyFont="1" applyAlignment="1">
      <alignment vertical="center"/>
    </xf>
    <xf numFmtId="0" fontId="1" fillId="0" borderId="0" xfId="5" applyFont="1" applyAlignment="1">
      <alignment horizontal="center" vertical="center"/>
    </xf>
    <xf numFmtId="0" fontId="1" fillId="0" borderId="0" xfId="3" applyFont="1" applyAlignment="1">
      <alignment horizontal="left" vertical="top"/>
    </xf>
    <xf numFmtId="0" fontId="7" fillId="0" borderId="0" xfId="3" applyFont="1"/>
    <xf numFmtId="0" fontId="7" fillId="0" borderId="0" xfId="3" applyFont="1" applyAlignment="1">
      <alignment horizontal="right"/>
    </xf>
    <xf numFmtId="0" fontId="32" fillId="0" borderId="0" xfId="3" applyFont="1" applyAlignment="1">
      <alignment horizontal="right" vertical="center"/>
    </xf>
    <xf numFmtId="0" fontId="32" fillId="0" borderId="10" xfId="3" applyFont="1" applyBorder="1" applyAlignment="1">
      <alignment vertical="top"/>
    </xf>
    <xf numFmtId="0" fontId="25" fillId="0" borderId="10" xfId="3" applyFont="1" applyBorder="1" applyAlignment="1">
      <alignment vertical="top"/>
    </xf>
    <xf numFmtId="0" fontId="25" fillId="0" borderId="0" xfId="3" applyFont="1" applyAlignment="1">
      <alignment vertical="top"/>
    </xf>
    <xf numFmtId="0" fontId="1" fillId="0" borderId="0" xfId="3" applyFont="1" applyAlignment="1">
      <alignment horizontal="right" vertical="top"/>
    </xf>
    <xf numFmtId="0" fontId="55" fillId="0" borderId="0" xfId="3" applyFont="1" applyAlignment="1">
      <alignment horizontal="right" vertical="center"/>
    </xf>
    <xf numFmtId="0" fontId="1" fillId="0" borderId="0" xfId="3" applyFont="1" applyAlignment="1">
      <alignment horizontal="left" vertical="top" wrapText="1"/>
    </xf>
    <xf numFmtId="0" fontId="1" fillId="0" borderId="0" xfId="3" applyFont="1" applyAlignment="1">
      <alignment horizontal="left" vertical="center"/>
    </xf>
    <xf numFmtId="0" fontId="12" fillId="0" borderId="0" xfId="3" applyFont="1" applyAlignment="1">
      <alignment vertical="center"/>
    </xf>
    <xf numFmtId="0" fontId="30" fillId="0" borderId="0" xfId="3" applyFont="1" applyAlignment="1">
      <alignment horizontal="left" vertical="top"/>
    </xf>
    <xf numFmtId="0" fontId="7" fillId="0" borderId="11" xfId="3" applyFont="1" applyBorder="1" applyAlignment="1">
      <alignment horizontal="left" vertical="center"/>
    </xf>
    <xf numFmtId="0" fontId="32" fillId="0" borderId="0" xfId="3" applyFont="1" applyAlignment="1">
      <alignment horizontal="left" vertical="top"/>
    </xf>
    <xf numFmtId="14" fontId="37" fillId="0" borderId="0" xfId="3" applyNumberFormat="1" applyFont="1"/>
    <xf numFmtId="0" fontId="7" fillId="0" borderId="0" xfId="3" applyFont="1" applyAlignment="1">
      <alignment horizontal="center" vertical="center"/>
    </xf>
    <xf numFmtId="0" fontId="7" fillId="0" borderId="0" xfId="3" applyFont="1" applyAlignment="1">
      <alignment horizontal="left" vertical="center"/>
    </xf>
    <xf numFmtId="0" fontId="25" fillId="0" borderId="0" xfId="3" applyFont="1" applyAlignment="1">
      <alignment horizontal="left" vertical="center"/>
    </xf>
    <xf numFmtId="0" fontId="32" fillId="0" borderId="10" xfId="3" applyFont="1" applyBorder="1" applyAlignment="1">
      <alignment horizontal="left" vertical="top"/>
    </xf>
    <xf numFmtId="0" fontId="0" fillId="0" borderId="0" xfId="3" applyFont="1" applyAlignment="1">
      <alignment horizontal="left" vertical="top"/>
    </xf>
    <xf numFmtId="0" fontId="12" fillId="0" borderId="0" xfId="3" applyFont="1"/>
    <xf numFmtId="0" fontId="0" fillId="0" borderId="12" xfId="3" applyFont="1" applyBorder="1" applyAlignment="1">
      <alignment horizontal="center"/>
    </xf>
    <xf numFmtId="0" fontId="1" fillId="0" borderId="0" xfId="3" applyFont="1" applyAlignment="1">
      <alignment vertical="top" wrapText="1"/>
    </xf>
    <xf numFmtId="0" fontId="1" fillId="0" borderId="0" xfId="3" applyFont="1" applyAlignment="1">
      <alignment horizontal="left" vertical="top" wrapText="1" indent="1"/>
      <extLst>
        <ext uri="smNativeData">
          <pm:cellMargin xmlns:pm="smNativeData" id="1660587014" l="192" r="0" t="0" b="0" textRotation="0"/>
        </ext>
      </extLst>
    </xf>
    <xf numFmtId="0" fontId="17" fillId="0" borderId="0" xfId="3" applyFont="1" applyAlignment="1">
      <alignment horizontal="left" vertical="top"/>
    </xf>
    <xf numFmtId="0" fontId="17" fillId="0" borderId="0" xfId="3" applyFont="1" applyAlignment="1">
      <alignment horizontal="left" vertical="top" wrapText="1"/>
    </xf>
    <xf numFmtId="14" fontId="17" fillId="0" borderId="0" xfId="3" applyNumberFormat="1" applyFont="1" applyAlignment="1">
      <alignment horizontal="left" vertical="center"/>
    </xf>
    <xf numFmtId="0" fontId="17" fillId="0" borderId="11" xfId="3" applyFont="1" applyBorder="1" applyAlignment="1">
      <alignment horizontal="left" vertical="top"/>
    </xf>
    <xf numFmtId="0" fontId="26" fillId="0" borderId="0" xfId="0" applyFont="1" applyAlignment="1">
      <alignment vertical="center"/>
    </xf>
    <xf numFmtId="0" fontId="1" fillId="0" borderId="0" xfId="3" applyFont="1"/>
    <xf numFmtId="0" fontId="12" fillId="0" borderId="0" xfId="3" applyFont="1" applyAlignment="1">
      <alignment vertical="center" wrapText="1"/>
    </xf>
    <xf numFmtId="0" fontId="1" fillId="0" borderId="0" xfId="3" applyFont="1" applyAlignment="1">
      <alignment horizontal="left"/>
    </xf>
    <xf numFmtId="0" fontId="32" fillId="0" borderId="0" xfId="3" applyFont="1" applyAlignment="1">
      <alignment vertical="top" wrapText="1"/>
    </xf>
    <xf numFmtId="0" fontId="25" fillId="0" borderId="25"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17" fillId="0" borderId="13" xfId="0" applyFont="1" applyBorder="1" applyAlignment="1">
      <alignment horizontal="center" vertical="center"/>
    </xf>
    <xf numFmtId="14" fontId="17" fillId="0" borderId="14" xfId="0" applyNumberFormat="1" applyFont="1" applyBorder="1" applyAlignment="1">
      <alignment horizontal="left" vertical="center"/>
    </xf>
    <xf numFmtId="0" fontId="17" fillId="0" borderId="0" xfId="3" applyFont="1"/>
    <xf numFmtId="0" fontId="17" fillId="0" borderId="0" xfId="3" applyFont="1" applyAlignment="1">
      <alignment horizontal="right" vertical="center"/>
    </xf>
    <xf numFmtId="0" fontId="17" fillId="0" borderId="0" xfId="3" applyFont="1" applyAlignment="1">
      <alignment horizontal="right" vertical="top"/>
    </xf>
    <xf numFmtId="0" fontId="17" fillId="0" borderId="0" xfId="3" applyFont="1" applyAlignment="1">
      <alignment vertical="center"/>
    </xf>
    <xf numFmtId="0" fontId="17" fillId="0" borderId="0" xfId="3" applyFont="1" applyAlignment="1">
      <alignment vertical="top"/>
    </xf>
    <xf numFmtId="0" fontId="17" fillId="0" borderId="0" xfId="3" applyFont="1" applyAlignment="1">
      <alignment vertical="center" wrapText="1"/>
    </xf>
    <xf numFmtId="0" fontId="25" fillId="0" borderId="0" xfId="3" applyFont="1" applyAlignment="1">
      <alignment vertical="center" wrapText="1"/>
    </xf>
    <xf numFmtId="0" fontId="7" fillId="0" borderId="0" xfId="3" applyFont="1" applyAlignment="1">
      <alignment vertical="center"/>
    </xf>
    <xf numFmtId="165" fontId="7" fillId="0" borderId="0" xfId="3" applyNumberFormat="1" applyFont="1" applyAlignment="1">
      <alignment vertical="center"/>
    </xf>
    <xf numFmtId="0" fontId="17" fillId="0" borderId="0" xfId="3" applyFont="1" applyAlignment="1">
      <alignment horizontal="center" vertical="center" wrapText="1"/>
    </xf>
    <xf numFmtId="0" fontId="58" fillId="0" borderId="0" xfId="3" applyFont="1" applyAlignment="1">
      <alignment horizontal="center" vertical="top"/>
    </xf>
    <xf numFmtId="0" fontId="65" fillId="0" borderId="0" xfId="5" applyAlignment="1">
      <alignment horizontal="center"/>
    </xf>
    <xf numFmtId="0" fontId="91" fillId="5" borderId="2" xfId="7" applyFont="1" applyFill="1" applyBorder="1" applyAlignment="1">
      <alignment vertical="top"/>
    </xf>
    <xf numFmtId="0" fontId="0" fillId="14" borderId="5" xfId="3" applyFont="1" applyFill="1" applyBorder="1" applyAlignment="1">
      <alignment horizontal="left" vertical="center"/>
    </xf>
    <xf numFmtId="0" fontId="85" fillId="0" borderId="0" xfId="5" applyFont="1" applyAlignment="1">
      <alignment horizontal="center" vertical="center"/>
    </xf>
    <xf numFmtId="0" fontId="65" fillId="5" borderId="2" xfId="5" applyFill="1" applyBorder="1" applyAlignment="1">
      <alignment horizontal="center"/>
    </xf>
    <xf numFmtId="14" fontId="27" fillId="5" borderId="2" xfId="5" applyNumberFormat="1" applyFont="1" applyFill="1" applyBorder="1" applyAlignment="1">
      <alignment vertical="center"/>
    </xf>
    <xf numFmtId="0" fontId="26" fillId="5" borderId="2" xfId="5" applyFont="1" applyFill="1" applyBorder="1" applyAlignment="1">
      <alignment vertical="center"/>
    </xf>
    <xf numFmtId="0" fontId="26" fillId="5" borderId="2" xfId="5" applyFont="1" applyFill="1" applyBorder="1" applyAlignment="1">
      <alignment horizontal="center" vertical="center"/>
    </xf>
    <xf numFmtId="0" fontId="65" fillId="5" borderId="2" xfId="5" applyFill="1" applyBorder="1"/>
    <xf numFmtId="0" fontId="24" fillId="5" borderId="2" xfId="5" applyFont="1" applyFill="1" applyBorder="1" applyAlignment="1">
      <alignment vertical="center"/>
    </xf>
    <xf numFmtId="0" fontId="32" fillId="5" borderId="57" xfId="5" applyFont="1" applyFill="1" applyBorder="1" applyAlignment="1">
      <alignment vertical="center"/>
    </xf>
    <xf numFmtId="0" fontId="1" fillId="5" borderId="57" xfId="5" applyFont="1" applyFill="1" applyBorder="1" applyAlignment="1">
      <alignment vertical="center" wrapText="1"/>
    </xf>
    <xf numFmtId="0" fontId="28" fillId="5" borderId="57" xfId="5" applyFont="1" applyFill="1" applyBorder="1" applyAlignment="1">
      <alignment horizontal="center" vertical="center" wrapText="1"/>
    </xf>
    <xf numFmtId="0" fontId="32" fillId="5" borderId="57" xfId="5" applyFont="1" applyFill="1" applyBorder="1" applyAlignment="1">
      <alignment horizontal="right" vertical="center"/>
    </xf>
    <xf numFmtId="0" fontId="1" fillId="5" borderId="57" xfId="5" applyFont="1" applyFill="1" applyBorder="1" applyAlignment="1">
      <alignment vertical="top" wrapText="1"/>
    </xf>
    <xf numFmtId="0" fontId="24" fillId="5" borderId="57" xfId="5" applyFont="1" applyFill="1" applyBorder="1" applyAlignment="1">
      <alignment horizontal="center" vertical="center"/>
    </xf>
    <xf numFmtId="0" fontId="31" fillId="16" borderId="57" xfId="0" applyFont="1" applyFill="1" applyBorder="1" applyAlignment="1">
      <alignment horizontal="right" vertical="top" wrapText="1"/>
    </xf>
    <xf numFmtId="0" fontId="1" fillId="26" borderId="29" xfId="5" applyFont="1" applyFill="1" applyBorder="1" applyAlignment="1">
      <alignment horizontal="center" vertical="top" wrapText="1"/>
    </xf>
    <xf numFmtId="0" fontId="24" fillId="5" borderId="57" xfId="5" applyFont="1" applyFill="1" applyBorder="1" applyAlignment="1">
      <alignment vertical="center"/>
    </xf>
    <xf numFmtId="0" fontId="85" fillId="5" borderId="2" xfId="5" applyFont="1" applyFill="1" applyBorder="1" applyAlignment="1">
      <alignment horizontal="center" vertical="center"/>
    </xf>
    <xf numFmtId="0" fontId="33" fillId="5" borderId="57" xfId="5" applyFont="1" applyFill="1" applyBorder="1" applyAlignment="1">
      <alignment vertical="center"/>
    </xf>
    <xf numFmtId="0" fontId="28" fillId="5" borderId="57" xfId="5" applyFont="1" applyFill="1" applyBorder="1" applyAlignment="1">
      <alignment vertical="center" wrapText="1"/>
    </xf>
    <xf numFmtId="0" fontId="17" fillId="5" borderId="57" xfId="5" applyFont="1" applyFill="1" applyBorder="1" applyAlignment="1">
      <alignment vertical="center" wrapText="1"/>
    </xf>
    <xf numFmtId="0" fontId="1" fillId="5" borderId="2" xfId="5" applyFont="1" applyFill="1" applyBorder="1" applyAlignment="1">
      <alignment vertical="center"/>
    </xf>
    <xf numFmtId="0" fontId="1" fillId="5" borderId="2" xfId="5" applyFont="1" applyFill="1" applyBorder="1" applyAlignment="1">
      <alignment horizontal="center" vertical="center"/>
    </xf>
    <xf numFmtId="0" fontId="34" fillId="5" borderId="57" xfId="5" applyFont="1" applyFill="1" applyBorder="1" applyAlignment="1">
      <alignment horizontal="center" vertical="center"/>
    </xf>
    <xf numFmtId="0" fontId="35" fillId="5" borderId="57" xfId="5" applyFont="1" applyFill="1" applyBorder="1" applyAlignment="1">
      <alignment horizontal="right" vertical="center"/>
    </xf>
    <xf numFmtId="0" fontId="36" fillId="5" borderId="57" xfId="5" applyFont="1" applyFill="1" applyBorder="1" applyAlignment="1">
      <alignment vertical="center"/>
    </xf>
    <xf numFmtId="14" fontId="17" fillId="5" borderId="57" xfId="5" applyNumberFormat="1" applyFont="1" applyFill="1" applyBorder="1" applyAlignment="1">
      <alignment vertical="center"/>
    </xf>
    <xf numFmtId="14" fontId="17" fillId="19" borderId="8" xfId="5" applyNumberFormat="1" applyFont="1" applyFill="1" applyBorder="1" applyAlignment="1">
      <alignment vertical="center"/>
    </xf>
    <xf numFmtId="0" fontId="1" fillId="20" borderId="9" xfId="5" applyFont="1" applyFill="1" applyBorder="1" applyAlignment="1">
      <alignment horizontal="center" vertical="center"/>
    </xf>
    <xf numFmtId="14" fontId="17" fillId="20" borderId="9" xfId="5" applyNumberFormat="1" applyFont="1" applyFill="1" applyBorder="1" applyAlignment="1">
      <alignment vertical="center"/>
    </xf>
    <xf numFmtId="0" fontId="34" fillId="5" borderId="57" xfId="5" applyFont="1" applyFill="1" applyBorder="1" applyAlignment="1">
      <alignment vertical="center"/>
    </xf>
    <xf numFmtId="14" fontId="1" fillId="5" borderId="57" xfId="5" applyNumberFormat="1" applyFont="1" applyFill="1" applyBorder="1" applyAlignment="1">
      <alignment vertical="center"/>
    </xf>
    <xf numFmtId="0" fontId="1" fillId="5" borderId="57" xfId="5" applyFont="1" applyFill="1" applyBorder="1" applyAlignment="1">
      <alignment horizontal="center" vertical="center"/>
    </xf>
    <xf numFmtId="0" fontId="1" fillId="5" borderId="57" xfId="5" applyFont="1" applyFill="1" applyBorder="1" applyAlignment="1">
      <alignment vertical="center"/>
    </xf>
    <xf numFmtId="14" fontId="1" fillId="5" borderId="57" xfId="5" applyNumberFormat="1" applyFont="1" applyFill="1" applyBorder="1" applyAlignment="1">
      <alignment vertical="center" wrapText="1"/>
    </xf>
    <xf numFmtId="0" fontId="37" fillId="5" borderId="57" xfId="5" applyFont="1" applyFill="1" applyBorder="1" applyAlignment="1">
      <alignment vertical="center"/>
    </xf>
    <xf numFmtId="0" fontId="37" fillId="5" borderId="57" xfId="5" applyFont="1" applyFill="1" applyBorder="1"/>
    <xf numFmtId="0" fontId="41" fillId="5" borderId="57" xfId="0" applyFont="1" applyFill="1" applyBorder="1" applyAlignment="1">
      <alignment horizontal="right" vertical="center"/>
    </xf>
    <xf numFmtId="0" fontId="25" fillId="5" borderId="57" xfId="5" applyFont="1" applyFill="1" applyBorder="1" applyAlignment="1">
      <alignment horizontal="center"/>
    </xf>
    <xf numFmtId="0" fontId="25" fillId="5" borderId="57" xfId="5" applyFont="1" applyFill="1" applyBorder="1" applyAlignment="1">
      <alignment horizontal="left"/>
    </xf>
    <xf numFmtId="0" fontId="44" fillId="5" borderId="57" xfId="5" applyFont="1" applyFill="1" applyBorder="1" applyAlignment="1">
      <alignment horizontal="left"/>
    </xf>
    <xf numFmtId="0" fontId="25" fillId="5" borderId="57" xfId="5" applyFont="1" applyFill="1" applyBorder="1" applyAlignment="1">
      <alignment horizontal="right"/>
    </xf>
    <xf numFmtId="0" fontId="25" fillId="5" borderId="2" xfId="5" applyFont="1" applyFill="1" applyBorder="1" applyAlignment="1">
      <alignment vertical="center"/>
    </xf>
    <xf numFmtId="0" fontId="65" fillId="5" borderId="57" xfId="5" applyFill="1" applyBorder="1" applyAlignment="1">
      <alignment vertical="center"/>
    </xf>
    <xf numFmtId="0" fontId="17" fillId="5" borderId="57" xfId="5" applyFont="1" applyFill="1" applyBorder="1" applyAlignment="1">
      <alignment vertical="top" wrapText="1"/>
    </xf>
    <xf numFmtId="0" fontId="17" fillId="5" borderId="57" xfId="5" applyFont="1" applyFill="1" applyBorder="1" applyAlignment="1">
      <alignment horizontal="left" vertical="top" wrapText="1"/>
    </xf>
    <xf numFmtId="0" fontId="70" fillId="5" borderId="57" xfId="5" applyFont="1" applyFill="1" applyBorder="1" applyAlignment="1">
      <alignment vertical="center"/>
    </xf>
    <xf numFmtId="164" fontId="70" fillId="11" borderId="57" xfId="8" applyFont="1" applyFill="1" applyBorder="1" applyAlignment="1" applyProtection="1">
      <alignment vertical="center"/>
    </xf>
    <xf numFmtId="0" fontId="79" fillId="18" borderId="57" xfId="5" applyFont="1" applyFill="1" applyBorder="1" applyAlignment="1">
      <alignment vertical="center"/>
    </xf>
    <xf numFmtId="0" fontId="70" fillId="5" borderId="57" xfId="5" applyFont="1" applyFill="1" applyBorder="1" applyAlignment="1">
      <alignment horizontal="left" vertical="center"/>
    </xf>
    <xf numFmtId="164" fontId="70" fillId="5" borderId="57" xfId="8" applyFont="1" applyFill="1" applyBorder="1" applyAlignment="1" applyProtection="1">
      <alignment vertical="center"/>
    </xf>
    <xf numFmtId="0" fontId="37" fillId="5" borderId="57" xfId="5" applyFont="1" applyFill="1" applyBorder="1" applyAlignment="1">
      <alignment horizontal="left"/>
    </xf>
    <xf numFmtId="0" fontId="7" fillId="5" borderId="2" xfId="5" applyFont="1" applyFill="1" applyBorder="1"/>
    <xf numFmtId="0" fontId="37" fillId="5" borderId="2" xfId="5" applyFont="1" applyFill="1" applyBorder="1" applyAlignment="1">
      <alignment horizontal="left"/>
    </xf>
    <xf numFmtId="0" fontId="17" fillId="5" borderId="2" xfId="5" applyFont="1" applyFill="1" applyBorder="1" applyAlignment="1">
      <alignment horizontal="left" vertical="top" wrapText="1"/>
    </xf>
    <xf numFmtId="0" fontId="1" fillId="5" borderId="2" xfId="5" applyFont="1" applyFill="1" applyBorder="1" applyAlignment="1">
      <alignment vertical="center" wrapText="1"/>
    </xf>
    <xf numFmtId="0" fontId="1" fillId="5" borderId="2" xfId="5" applyFont="1" applyFill="1" applyBorder="1" applyAlignment="1">
      <alignment horizontal="right" vertical="center"/>
    </xf>
    <xf numFmtId="0" fontId="1" fillId="5" borderId="2" xfId="5" applyFont="1" applyFill="1" applyBorder="1" applyAlignment="1">
      <alignment horizontal="left" vertical="center"/>
    </xf>
    <xf numFmtId="164" fontId="12" fillId="5" borderId="2" xfId="8" applyFont="1" applyFill="1" applyBorder="1" applyAlignment="1" applyProtection="1">
      <alignment horizontal="center"/>
    </xf>
    <xf numFmtId="0" fontId="7" fillId="22" borderId="57" xfId="5" applyFont="1" applyFill="1" applyBorder="1"/>
    <xf numFmtId="0" fontId="1" fillId="5" borderId="57" xfId="5" applyFont="1" applyFill="1" applyBorder="1" applyAlignment="1">
      <alignment horizontal="right" vertical="center"/>
    </xf>
    <xf numFmtId="0" fontId="1" fillId="5" borderId="57" xfId="5" applyFont="1" applyFill="1" applyBorder="1" applyAlignment="1">
      <alignment horizontal="left" vertical="center"/>
    </xf>
    <xf numFmtId="164" fontId="12" fillId="5" borderId="57" xfId="8" applyFont="1" applyFill="1" applyBorder="1" applyAlignment="1" applyProtection="1">
      <alignment horizontal="center"/>
    </xf>
    <xf numFmtId="0" fontId="71" fillId="5" borderId="57" xfId="5" applyFont="1" applyFill="1" applyBorder="1" applyAlignment="1">
      <alignment horizontal="center" vertical="center"/>
    </xf>
    <xf numFmtId="0" fontId="17" fillId="18" borderId="57" xfId="5" applyFont="1" applyFill="1" applyBorder="1" applyAlignment="1">
      <alignment vertical="top" wrapText="1"/>
    </xf>
    <xf numFmtId="0" fontId="25" fillId="5" borderId="57" xfId="5" applyFont="1" applyFill="1" applyBorder="1" applyAlignment="1">
      <alignment horizontal="center" vertical="center"/>
    </xf>
    <xf numFmtId="0" fontId="25" fillId="5" borderId="57" xfId="5" applyFont="1" applyFill="1" applyBorder="1" applyAlignment="1">
      <alignment horizontal="left" vertical="center"/>
    </xf>
    <xf numFmtId="164" fontId="25" fillId="5" borderId="57" xfId="8" applyFont="1" applyFill="1" applyBorder="1" applyAlignment="1" applyProtection="1">
      <alignment horizontal="center" vertical="center"/>
    </xf>
    <xf numFmtId="0" fontId="85" fillId="31" borderId="0" xfId="5" applyFont="1" applyFill="1" applyAlignment="1">
      <alignment horizontal="center" vertical="center"/>
    </xf>
    <xf numFmtId="0" fontId="24" fillId="31" borderId="0" xfId="5" applyFont="1" applyFill="1" applyAlignment="1">
      <alignment vertical="center"/>
    </xf>
    <xf numFmtId="0" fontId="32" fillId="31" borderId="57" xfId="5" applyFont="1" applyFill="1" applyBorder="1" applyAlignment="1">
      <alignment vertical="center"/>
    </xf>
    <xf numFmtId="0" fontId="17" fillId="32" borderId="57" xfId="5" applyFont="1" applyFill="1" applyBorder="1" applyAlignment="1">
      <alignment vertical="center" wrapText="1"/>
    </xf>
    <xf numFmtId="0" fontId="28" fillId="31" borderId="57" xfId="5" applyFont="1" applyFill="1" applyBorder="1" applyAlignment="1">
      <alignment horizontal="center" vertical="center" wrapText="1"/>
    </xf>
    <xf numFmtId="0" fontId="32" fillId="31" borderId="57" xfId="5" applyFont="1" applyFill="1" applyBorder="1" applyAlignment="1">
      <alignment horizontal="right" vertical="center"/>
    </xf>
    <xf numFmtId="0" fontId="17" fillId="32" borderId="57" xfId="5" applyFont="1" applyFill="1" applyBorder="1" applyAlignment="1">
      <alignment vertical="top" wrapText="1"/>
    </xf>
    <xf numFmtId="0" fontId="33" fillId="32" borderId="57" xfId="5" applyFont="1" applyFill="1" applyBorder="1" applyAlignment="1">
      <alignment vertical="top"/>
    </xf>
    <xf numFmtId="0" fontId="33" fillId="32" borderId="57" xfId="5" applyFont="1" applyFill="1" applyBorder="1" applyAlignment="1">
      <alignment horizontal="center" vertical="center"/>
    </xf>
    <xf numFmtId="0" fontId="33" fillId="32" borderId="57" xfId="5" applyFont="1" applyFill="1" applyBorder="1" applyAlignment="1">
      <alignment vertical="center"/>
    </xf>
    <xf numFmtId="0" fontId="28" fillId="31" borderId="57" xfId="5" applyFont="1" applyFill="1" applyBorder="1" applyAlignment="1">
      <alignment vertical="center" wrapText="1"/>
    </xf>
    <xf numFmtId="0" fontId="1" fillId="31" borderId="0" xfId="5" applyFont="1" applyFill="1" applyAlignment="1">
      <alignment vertical="center"/>
    </xf>
    <xf numFmtId="0" fontId="34" fillId="31" borderId="57" xfId="5" applyFont="1" applyFill="1" applyBorder="1" applyAlignment="1">
      <alignment horizontal="center" vertical="center"/>
    </xf>
    <xf numFmtId="0" fontId="35" fillId="31" borderId="57" xfId="5" applyFont="1" applyFill="1" applyBorder="1" applyAlignment="1">
      <alignment horizontal="right" vertical="center"/>
    </xf>
    <xf numFmtId="0" fontId="36" fillId="32" borderId="57" xfId="0" applyFont="1" applyFill="1" applyBorder="1" applyAlignment="1">
      <alignment vertical="center"/>
    </xf>
    <xf numFmtId="14" fontId="17" fillId="32" borderId="57" xfId="5" applyNumberFormat="1" applyFont="1" applyFill="1" applyBorder="1" applyAlignment="1">
      <alignment vertical="center"/>
    </xf>
    <xf numFmtId="0" fontId="34" fillId="31" borderId="57" xfId="5" applyFont="1" applyFill="1" applyBorder="1" applyAlignment="1">
      <alignment vertical="center"/>
    </xf>
    <xf numFmtId="14" fontId="17" fillId="32" borderId="57" xfId="5" applyNumberFormat="1" applyFont="1" applyFill="1" applyBorder="1" applyAlignment="1">
      <alignment vertical="center" wrapText="1"/>
    </xf>
    <xf numFmtId="0" fontId="34" fillId="31" borderId="0" xfId="5" applyFont="1" applyFill="1" applyAlignment="1">
      <alignment vertical="center"/>
    </xf>
    <xf numFmtId="0" fontId="35" fillId="31" borderId="0" xfId="5" applyFont="1" applyFill="1" applyAlignment="1">
      <alignment horizontal="right" vertical="center"/>
    </xf>
    <xf numFmtId="0" fontId="32" fillId="31" borderId="0" xfId="5" applyFont="1" applyFill="1" applyAlignment="1">
      <alignment horizontal="right" vertical="top"/>
    </xf>
    <xf numFmtId="0" fontId="37" fillId="31" borderId="88" xfId="5" applyFont="1" applyFill="1" applyBorder="1" applyAlignment="1">
      <alignment vertical="center"/>
    </xf>
    <xf numFmtId="0" fontId="37" fillId="31" borderId="89" xfId="5" applyFont="1" applyFill="1" applyBorder="1" applyAlignment="1">
      <alignment vertical="center"/>
    </xf>
    <xf numFmtId="0" fontId="37" fillId="32" borderId="89" xfId="5" applyFont="1" applyFill="1" applyBorder="1" applyAlignment="1">
      <alignment vertical="center"/>
    </xf>
    <xf numFmtId="0" fontId="37" fillId="32" borderId="89" xfId="5" applyFont="1" applyFill="1" applyBorder="1" applyAlignment="1">
      <alignment horizontal="center" vertical="center"/>
    </xf>
    <xf numFmtId="0" fontId="1" fillId="32" borderId="89" xfId="5" applyFont="1" applyFill="1" applyBorder="1" applyAlignment="1">
      <alignment horizontal="center" vertical="center"/>
    </xf>
    <xf numFmtId="0" fontId="1" fillId="32" borderId="91" xfId="5" applyFont="1" applyFill="1" applyBorder="1" applyAlignment="1">
      <alignment horizontal="center" vertical="center"/>
    </xf>
    <xf numFmtId="0" fontId="37" fillId="32" borderId="57" xfId="5" applyFont="1" applyFill="1" applyBorder="1" applyAlignment="1">
      <alignment vertical="center"/>
    </xf>
    <xf numFmtId="0" fontId="82" fillId="32" borderId="57" xfId="5" applyFont="1" applyFill="1" applyBorder="1" applyAlignment="1">
      <alignment horizontal="center" vertical="center"/>
    </xf>
    <xf numFmtId="0" fontId="74" fillId="32" borderId="57" xfId="5" applyFont="1" applyFill="1" applyBorder="1" applyAlignment="1">
      <alignment horizontal="center" vertical="center"/>
    </xf>
    <xf numFmtId="0" fontId="82" fillId="32" borderId="93" xfId="5" applyFont="1" applyFill="1" applyBorder="1" applyAlignment="1">
      <alignment vertical="center"/>
    </xf>
    <xf numFmtId="0" fontId="37" fillId="31" borderId="94" xfId="5" applyFont="1" applyFill="1" applyBorder="1" applyAlignment="1">
      <alignment horizontal="left" vertical="center" indent="3"/>
      <extLst>
        <ext uri="smNativeData">
          <pm:cellMargin xmlns:pm="smNativeData" id="1660587014" l="576" r="0" t="0" b="0" textRotation="0"/>
        </ext>
      </extLst>
    </xf>
    <xf numFmtId="0" fontId="37" fillId="31" borderId="95" xfId="5" applyFont="1" applyFill="1" applyBorder="1" applyAlignment="1">
      <alignment horizontal="left" vertical="center" indent="3"/>
      <extLst>
        <ext uri="smNativeData">
          <pm:cellMargin xmlns:pm="smNativeData" id="1660587014" l="576" r="0" t="0" b="0" textRotation="0"/>
        </ext>
      </extLst>
    </xf>
    <xf numFmtId="0" fontId="37" fillId="31" borderId="95" xfId="5" applyFont="1" applyFill="1" applyBorder="1" applyAlignment="1">
      <alignment horizontal="left" vertical="center"/>
    </xf>
    <xf numFmtId="0" fontId="37" fillId="32" borderId="95" xfId="5" applyFont="1" applyFill="1" applyBorder="1" applyAlignment="1">
      <alignment vertical="center"/>
    </xf>
    <xf numFmtId="0" fontId="82" fillId="32" borderId="95" xfId="5" applyFont="1" applyFill="1" applyBorder="1" applyAlignment="1">
      <alignment horizontal="center" vertical="center"/>
    </xf>
    <xf numFmtId="0" fontId="74" fillId="32" borderId="95" xfId="5" applyFont="1" applyFill="1" applyBorder="1" applyAlignment="1">
      <alignment horizontal="center" vertical="center"/>
    </xf>
    <xf numFmtId="0" fontId="82" fillId="32" borderId="97" xfId="5" applyFont="1" applyFill="1" applyBorder="1" applyAlignment="1">
      <alignment horizontal="center" vertical="center"/>
    </xf>
    <xf numFmtId="0" fontId="37" fillId="31" borderId="0" xfId="5" applyFont="1" applyFill="1" applyAlignment="1">
      <alignment horizontal="left" vertical="center" indent="3"/>
      <extLst>
        <ext uri="smNativeData">
          <pm:cellMargin xmlns:pm="smNativeData" id="1660587014" l="576" r="0" t="0" b="0" textRotation="0"/>
        </ext>
      </extLst>
    </xf>
    <xf numFmtId="0" fontId="37" fillId="31" borderId="0" xfId="5" applyFont="1" applyFill="1" applyAlignment="1">
      <alignment horizontal="left" vertical="center"/>
    </xf>
    <xf numFmtId="0" fontId="37" fillId="31" borderId="0" xfId="5" applyFont="1" applyFill="1" applyAlignment="1">
      <alignment vertical="center"/>
    </xf>
    <xf numFmtId="0" fontId="82" fillId="31" borderId="0" xfId="5" applyFont="1" applyFill="1" applyAlignment="1">
      <alignment horizontal="center" vertical="center"/>
    </xf>
    <xf numFmtId="0" fontId="74" fillId="31" borderId="0" xfId="5" applyFont="1" applyFill="1" applyAlignment="1">
      <alignment horizontal="center" vertical="center"/>
    </xf>
    <xf numFmtId="0" fontId="37" fillId="31" borderId="88" xfId="5" applyFont="1" applyFill="1" applyBorder="1" applyAlignment="1">
      <alignment horizontal="left" vertical="center" indent="3"/>
      <extLst>
        <ext uri="smNativeData">
          <pm:cellMargin xmlns:pm="smNativeData" id="1660587014" l="576" r="0" t="0" b="0" textRotation="0"/>
        </ext>
      </extLst>
    </xf>
    <xf numFmtId="0" fontId="37" fillId="31" borderId="89" xfId="5" applyFont="1" applyFill="1" applyBorder="1" applyAlignment="1">
      <alignment horizontal="left" vertical="center" indent="3"/>
      <extLst>
        <ext uri="smNativeData">
          <pm:cellMargin xmlns:pm="smNativeData" id="1660587014" l="576" r="0" t="0" b="0" textRotation="0"/>
        </ext>
      </extLst>
    </xf>
    <xf numFmtId="0" fontId="37" fillId="31" borderId="89" xfId="5" applyFont="1" applyFill="1" applyBorder="1" applyAlignment="1">
      <alignment horizontal="left" vertical="center"/>
    </xf>
    <xf numFmtId="0" fontId="82" fillId="32" borderId="89" xfId="5" applyFont="1" applyFill="1" applyBorder="1" applyAlignment="1">
      <alignment horizontal="center" vertical="center"/>
    </xf>
    <xf numFmtId="0" fontId="74" fillId="32" borderId="89" xfId="5" applyFont="1" applyFill="1" applyBorder="1" applyAlignment="1">
      <alignment horizontal="center" vertical="center"/>
    </xf>
    <xf numFmtId="0" fontId="82" fillId="32" borderId="91" xfId="5" applyFont="1" applyFill="1" applyBorder="1" applyAlignment="1">
      <alignment horizontal="center" vertical="center"/>
    </xf>
    <xf numFmtId="0" fontId="82" fillId="32" borderId="93" xfId="5" applyFont="1" applyFill="1" applyBorder="1" applyAlignment="1">
      <alignment horizontal="center" vertical="center"/>
    </xf>
    <xf numFmtId="0" fontId="7" fillId="31" borderId="92" xfId="5" applyFont="1" applyFill="1" applyBorder="1" applyAlignment="1">
      <alignment horizontal="left" vertical="center"/>
    </xf>
    <xf numFmtId="0" fontId="7" fillId="31" borderId="57" xfId="5" applyFont="1" applyFill="1" applyBorder="1" applyAlignment="1">
      <alignment horizontal="left" vertical="center"/>
    </xf>
    <xf numFmtId="0" fontId="12" fillId="31" borderId="57" xfId="5" applyFont="1" applyFill="1" applyBorder="1" applyAlignment="1">
      <alignment vertical="center"/>
    </xf>
    <xf numFmtId="0" fontId="12" fillId="31" borderId="92" xfId="5" applyFont="1" applyFill="1" applyBorder="1" applyAlignment="1">
      <alignment horizontal="left" vertical="center" indent="2"/>
      <extLst>
        <ext uri="smNativeData">
          <pm:cellMargin xmlns:pm="smNativeData" id="1660587014" l="384" r="0" t="0" b="0" textRotation="0"/>
        </ext>
      </extLst>
    </xf>
    <xf numFmtId="0" fontId="12" fillId="31" borderId="57" xfId="5" applyFont="1" applyFill="1" applyBorder="1" applyAlignment="1">
      <alignment horizontal="left" vertical="center" indent="2"/>
      <extLst>
        <ext uri="smNativeData">
          <pm:cellMargin xmlns:pm="smNativeData" id="1660587014" l="384" r="0" t="0" b="0" textRotation="0"/>
        </ext>
      </extLst>
    </xf>
    <xf numFmtId="0" fontId="12" fillId="31" borderId="57" xfId="5" applyFont="1" applyFill="1" applyBorder="1" applyAlignment="1">
      <alignment horizontal="left" vertical="center" indent="2"/>
      <extLst>
        <ext uri="smNativeData">
          <pm:cellMargin xmlns:pm="smNativeData" id="1660587014" l="384" r="0" t="0" b="0" textRotation="0"/>
        </ext>
      </extLst>
    </xf>
    <xf numFmtId="0" fontId="82" fillId="32" borderId="57" xfId="4" applyFont="1" applyFill="1" applyBorder="1" applyAlignment="1">
      <alignment horizontal="center" vertical="center"/>
    </xf>
    <xf numFmtId="0" fontId="37" fillId="31" borderId="92" xfId="5" applyFont="1" applyFill="1" applyBorder="1" applyAlignment="1">
      <alignment horizontal="left" vertical="center" indent="3"/>
      <extLst>
        <ext uri="smNativeData">
          <pm:cellMargin xmlns:pm="smNativeData" id="1660587014" l="576" r="0" t="0" b="0" textRotation="0"/>
        </ext>
      </extLst>
    </xf>
    <xf numFmtId="0" fontId="37" fillId="31" borderId="57" xfId="5" applyFont="1" applyFill="1" applyBorder="1" applyAlignment="1">
      <alignment horizontal="left" vertical="center" indent="3"/>
      <extLst>
        <ext uri="smNativeData">
          <pm:cellMargin xmlns:pm="smNativeData" id="1660587014" l="576" r="0" t="0" b="0" textRotation="0"/>
        </ext>
      </extLst>
    </xf>
    <xf numFmtId="0" fontId="37" fillId="31" borderId="57" xfId="5" applyFont="1" applyFill="1" applyBorder="1" applyAlignment="1">
      <alignment vertical="center"/>
    </xf>
    <xf numFmtId="0" fontId="9" fillId="31" borderId="57" xfId="5" applyFont="1" applyFill="1" applyBorder="1" applyAlignment="1">
      <alignment vertical="center"/>
    </xf>
    <xf numFmtId="0" fontId="37" fillId="31" borderId="95" xfId="5" applyFont="1" applyFill="1" applyBorder="1" applyAlignment="1">
      <alignment vertical="center"/>
    </xf>
    <xf numFmtId="0" fontId="37" fillId="31" borderId="0" xfId="5" applyFont="1" applyFill="1" applyAlignment="1">
      <alignment horizontal="center" vertical="center"/>
    </xf>
    <xf numFmtId="0" fontId="65" fillId="31" borderId="0" xfId="5" applyFill="1" applyAlignment="1">
      <alignment horizontal="center" vertical="center"/>
    </xf>
    <xf numFmtId="0" fontId="42" fillId="32" borderId="81" xfId="5" applyFont="1" applyFill="1" applyBorder="1" applyAlignment="1">
      <alignment horizontal="center"/>
    </xf>
    <xf numFmtId="0" fontId="42" fillId="32" borderId="82" xfId="5" applyFont="1" applyFill="1" applyBorder="1" applyAlignment="1">
      <alignment horizontal="right"/>
    </xf>
    <xf numFmtId="0" fontId="37" fillId="31" borderId="57" xfId="5" applyFont="1" applyFill="1" applyBorder="1"/>
    <xf numFmtId="0" fontId="42" fillId="32" borderId="57" xfId="5" applyFont="1" applyFill="1" applyBorder="1" applyAlignment="1">
      <alignment horizontal="left"/>
    </xf>
    <xf numFmtId="0" fontId="41" fillId="31" borderId="57" xfId="0" applyFont="1" applyFill="1" applyBorder="1" applyAlignment="1">
      <alignment horizontal="right" vertical="center"/>
    </xf>
    <xf numFmtId="0" fontId="25" fillId="32" borderId="57" xfId="5" applyFont="1" applyFill="1" applyBorder="1" applyAlignment="1">
      <alignment horizontal="center"/>
    </xf>
    <xf numFmtId="0" fontId="25" fillId="32" borderId="57" xfId="5" applyFont="1" applyFill="1" applyBorder="1" applyAlignment="1">
      <alignment horizontal="left"/>
    </xf>
    <xf numFmtId="0" fontId="44" fillId="32" borderId="57" xfId="5" applyFont="1" applyFill="1" applyBorder="1" applyAlignment="1">
      <alignment horizontal="left"/>
    </xf>
    <xf numFmtId="0" fontId="25" fillId="32" borderId="83" xfId="5" applyFont="1" applyFill="1" applyBorder="1" applyAlignment="1">
      <alignment horizontal="right"/>
    </xf>
    <xf numFmtId="0" fontId="25" fillId="31" borderId="0" xfId="5" applyFont="1" applyFill="1" applyAlignment="1">
      <alignment vertical="center"/>
    </xf>
    <xf numFmtId="0" fontId="65" fillId="31" borderId="57" xfId="5" applyFill="1" applyBorder="1" applyAlignment="1">
      <alignment vertical="center"/>
    </xf>
    <xf numFmtId="0" fontId="17" fillId="31" borderId="57" xfId="5" applyFont="1" applyFill="1" applyBorder="1" applyAlignment="1">
      <alignment vertical="top" wrapText="1"/>
    </xf>
    <xf numFmtId="0" fontId="17" fillId="31" borderId="57" xfId="5" applyFont="1" applyFill="1" applyBorder="1" applyAlignment="1">
      <alignment horizontal="left" vertical="top" wrapText="1"/>
    </xf>
    <xf numFmtId="0" fontId="17" fillId="32" borderId="57" xfId="5" applyFont="1" applyFill="1" applyBorder="1" applyAlignment="1">
      <alignment vertical="center"/>
    </xf>
    <xf numFmtId="164" fontId="17" fillId="32" borderId="57" xfId="8" applyFont="1" applyFill="1" applyBorder="1" applyAlignment="1" applyProtection="1">
      <alignment vertical="center"/>
    </xf>
    <xf numFmtId="164" fontId="17" fillId="32" borderId="83" xfId="8" applyFont="1" applyFill="1" applyBorder="1" applyAlignment="1" applyProtection="1">
      <alignment vertical="center"/>
    </xf>
    <xf numFmtId="0" fontId="37" fillId="31" borderId="57" xfId="5" applyFont="1" applyFill="1" applyBorder="1" applyAlignment="1">
      <alignment horizontal="left"/>
    </xf>
    <xf numFmtId="0" fontId="1" fillId="31" borderId="57" xfId="5" applyFont="1" applyFill="1" applyBorder="1" applyAlignment="1">
      <alignment vertical="center" wrapText="1"/>
    </xf>
    <xf numFmtId="0" fontId="7" fillId="31" borderId="85" xfId="5" applyFont="1" applyFill="1" applyBorder="1"/>
    <xf numFmtId="0" fontId="37" fillId="31" borderId="86" xfId="5" applyFont="1" applyFill="1" applyBorder="1" applyAlignment="1">
      <alignment horizontal="left"/>
    </xf>
    <xf numFmtId="0" fontId="17" fillId="31" borderId="86" xfId="5" applyFont="1" applyFill="1" applyBorder="1" applyAlignment="1">
      <alignment horizontal="left" vertical="top" wrapText="1"/>
    </xf>
    <xf numFmtId="0" fontId="1" fillId="31" borderId="86" xfId="5" applyFont="1" applyFill="1" applyBorder="1" applyAlignment="1">
      <alignment vertical="center" wrapText="1"/>
    </xf>
    <xf numFmtId="0" fontId="1" fillId="32" borderId="86" xfId="5" applyFont="1" applyFill="1" applyBorder="1" applyAlignment="1">
      <alignment horizontal="right" vertical="center"/>
    </xf>
    <xf numFmtId="0" fontId="1" fillId="32" borderId="86" xfId="5" applyFont="1" applyFill="1" applyBorder="1" applyAlignment="1">
      <alignment horizontal="left" vertical="center"/>
    </xf>
    <xf numFmtId="164" fontId="12" fillId="32" borderId="86" xfId="8" applyFont="1" applyFill="1" applyBorder="1" applyAlignment="1" applyProtection="1">
      <alignment horizontal="center"/>
    </xf>
    <xf numFmtId="164" fontId="12" fillId="32" borderId="87" xfId="8" applyFont="1" applyFill="1" applyBorder="1" applyAlignment="1" applyProtection="1">
      <alignment horizontal="center"/>
    </xf>
    <xf numFmtId="0" fontId="7" fillId="31" borderId="57" xfId="5" applyFont="1" applyFill="1" applyBorder="1"/>
    <xf numFmtId="0" fontId="1" fillId="31" borderId="57" xfId="5" applyFont="1" applyFill="1" applyBorder="1" applyAlignment="1">
      <alignment horizontal="right" vertical="center"/>
    </xf>
    <xf numFmtId="0" fontId="1" fillId="31" borderId="57" xfId="5" applyFont="1" applyFill="1" applyBorder="1" applyAlignment="1">
      <alignment horizontal="left" vertical="center"/>
    </xf>
    <xf numFmtId="164" fontId="12" fillId="31" borderId="57" xfId="8" applyFont="1" applyFill="1" applyBorder="1" applyAlignment="1" applyProtection="1">
      <alignment horizontal="center"/>
    </xf>
    <xf numFmtId="0" fontId="7" fillId="31" borderId="0" xfId="5" applyFont="1" applyFill="1"/>
    <xf numFmtId="0" fontId="37" fillId="31" borderId="0" xfId="5" applyFont="1" applyFill="1" applyAlignment="1">
      <alignment horizontal="left"/>
    </xf>
    <xf numFmtId="0" fontId="17" fillId="31" borderId="0" xfId="5" applyFont="1" applyFill="1" applyAlignment="1">
      <alignment horizontal="left" vertical="top" wrapText="1"/>
    </xf>
    <xf numFmtId="0" fontId="1" fillId="31" borderId="0" xfId="5" applyFont="1" applyFill="1" applyAlignment="1">
      <alignment vertical="center" wrapText="1"/>
    </xf>
    <xf numFmtId="0" fontId="7" fillId="31" borderId="60" xfId="5" applyFont="1" applyFill="1" applyBorder="1"/>
    <xf numFmtId="0" fontId="37" fillId="31" borderId="61" xfId="5" applyFont="1" applyFill="1" applyBorder="1"/>
    <xf numFmtId="0" fontId="37" fillId="31" borderId="61" xfId="5" applyFont="1" applyFill="1" applyBorder="1" applyAlignment="1">
      <alignment vertical="center"/>
    </xf>
    <xf numFmtId="0" fontId="42" fillId="32" borderId="61" xfId="5" applyFont="1" applyFill="1" applyBorder="1" applyAlignment="1">
      <alignment horizontal="center"/>
    </xf>
    <xf numFmtId="0" fontId="42" fillId="32" borderId="62" xfId="5" applyFont="1" applyFill="1" applyBorder="1" applyAlignment="1">
      <alignment horizontal="right"/>
    </xf>
    <xf numFmtId="0" fontId="7" fillId="31" borderId="63" xfId="5" applyFont="1" applyFill="1" applyBorder="1"/>
    <xf numFmtId="0" fontId="25" fillId="32" borderId="57" xfId="5" applyFont="1" applyFill="1" applyBorder="1" applyAlignment="1">
      <alignment horizontal="center" vertical="center"/>
    </xf>
    <xf numFmtId="0" fontId="17" fillId="31" borderId="63" xfId="5" applyFont="1" applyFill="1" applyBorder="1" applyAlignment="1">
      <alignment horizontal="left" vertical="top" wrapText="1"/>
    </xf>
    <xf numFmtId="0" fontId="25" fillId="32" borderId="57" xfId="5" applyFont="1" applyFill="1" applyBorder="1" applyAlignment="1">
      <alignment horizontal="left" vertical="center"/>
    </xf>
    <xf numFmtId="164" fontId="25" fillId="32" borderId="57" xfId="8" applyFont="1" applyFill="1" applyBorder="1" applyAlignment="1" applyProtection="1">
      <alignment horizontal="center" vertical="center"/>
    </xf>
    <xf numFmtId="164" fontId="25" fillId="32" borderId="64" xfId="8" applyFont="1" applyFill="1" applyBorder="1" applyAlignment="1" applyProtection="1">
      <alignment horizontal="center" vertical="center"/>
    </xf>
    <xf numFmtId="0" fontId="69" fillId="5" borderId="57" xfId="5" applyFont="1" applyFill="1" applyBorder="1" applyAlignment="1">
      <alignment horizontal="center" vertical="center"/>
    </xf>
    <xf numFmtId="0" fontId="70" fillId="5" borderId="57" xfId="5" applyFont="1" applyFill="1" applyBorder="1" applyAlignment="1">
      <alignment horizontal="center" vertical="center"/>
    </xf>
    <xf numFmtId="0" fontId="25" fillId="32" borderId="57" xfId="5" applyFont="1" applyFill="1" applyBorder="1" applyAlignment="1">
      <alignment horizontal="right"/>
    </xf>
    <xf numFmtId="0" fontId="42" fillId="32" borderId="61" xfId="5" applyFont="1" applyFill="1" applyBorder="1" applyAlignment="1">
      <alignment horizontal="left"/>
    </xf>
    <xf numFmtId="0" fontId="17" fillId="32" borderId="57" xfId="5" applyFont="1" applyFill="1" applyBorder="1" applyAlignment="1">
      <alignment horizontal="left" vertical="center"/>
    </xf>
    <xf numFmtId="0" fontId="23" fillId="32" borderId="57" xfId="5" applyFont="1" applyFill="1" applyBorder="1" applyAlignment="1">
      <alignment horizontal="left"/>
    </xf>
    <xf numFmtId="0" fontId="82" fillId="0" borderId="15" xfId="5" applyFont="1" applyBorder="1" applyAlignment="1" applyProtection="1">
      <alignment horizontal="center" vertical="center"/>
      <protection locked="0"/>
    </xf>
    <xf numFmtId="0" fontId="42" fillId="32" borderId="81" xfId="5" applyFont="1" applyFill="1" applyBorder="1" applyAlignment="1">
      <alignment horizontal="left"/>
    </xf>
    <xf numFmtId="0" fontId="29" fillId="31" borderId="88" xfId="5" applyFont="1" applyFill="1" applyBorder="1" applyAlignment="1">
      <alignment vertical="center" wrapText="1"/>
    </xf>
    <xf numFmtId="0" fontId="29" fillId="31" borderId="89" xfId="5" applyFont="1" applyFill="1" applyBorder="1" applyAlignment="1">
      <alignment horizontal="center" vertical="center" wrapText="1"/>
    </xf>
    <xf numFmtId="0" fontId="30" fillId="31" borderId="89" xfId="5" applyFont="1" applyFill="1" applyBorder="1" applyAlignment="1">
      <alignment horizontal="right" vertical="center"/>
    </xf>
    <xf numFmtId="0" fontId="17" fillId="32" borderId="93" xfId="5" applyFont="1" applyFill="1" applyBorder="1" applyAlignment="1">
      <alignment vertical="center" wrapText="1"/>
    </xf>
    <xf numFmtId="0" fontId="29" fillId="31" borderId="92" xfId="5" applyFont="1" applyFill="1" applyBorder="1" applyAlignment="1">
      <alignment vertical="center" wrapText="1"/>
    </xf>
    <xf numFmtId="0" fontId="17" fillId="32" borderId="93" xfId="5" applyFont="1" applyFill="1" applyBorder="1" applyAlignment="1">
      <alignment vertical="top" wrapText="1"/>
    </xf>
    <xf numFmtId="0" fontId="12" fillId="31" borderId="92" xfId="5" applyFont="1" applyFill="1" applyBorder="1" applyAlignment="1">
      <alignment horizontal="left" vertical="center"/>
    </xf>
    <xf numFmtId="0" fontId="33" fillId="32" borderId="93" xfId="5" applyFont="1" applyFill="1" applyBorder="1" applyAlignment="1">
      <alignment vertical="top"/>
    </xf>
    <xf numFmtId="0" fontId="12" fillId="31" borderId="92" xfId="0" applyFont="1" applyFill="1" applyBorder="1" applyAlignment="1">
      <alignment vertical="center"/>
    </xf>
    <xf numFmtId="0" fontId="33" fillId="32" borderId="93" xfId="5" applyFont="1" applyFill="1" applyBorder="1" applyAlignment="1">
      <alignment horizontal="center" vertical="center"/>
    </xf>
    <xf numFmtId="0" fontId="33" fillId="32" borderId="93" xfId="5" applyFont="1" applyFill="1" applyBorder="1" applyAlignment="1">
      <alignment vertical="center"/>
    </xf>
    <xf numFmtId="0" fontId="12" fillId="18" borderId="92" xfId="5" applyFont="1" applyFill="1" applyBorder="1" applyAlignment="1">
      <alignment horizontal="left" vertical="top" wrapText="1"/>
    </xf>
    <xf numFmtId="0" fontId="36" fillId="32" borderId="93" xfId="0" applyFont="1" applyFill="1" applyBorder="1" applyAlignment="1">
      <alignment vertical="center"/>
    </xf>
    <xf numFmtId="14" fontId="17" fillId="32" borderId="93" xfId="5" applyNumberFormat="1" applyFont="1" applyFill="1" applyBorder="1" applyAlignment="1">
      <alignment vertical="center"/>
    </xf>
    <xf numFmtId="14" fontId="17" fillId="32" borderId="93" xfId="5" applyNumberFormat="1" applyFont="1" applyFill="1" applyBorder="1" applyAlignment="1">
      <alignment vertical="center" wrapText="1"/>
    </xf>
    <xf numFmtId="0" fontId="12" fillId="31" borderId="94" xfId="5" applyFont="1" applyFill="1" applyBorder="1" applyAlignment="1">
      <alignment horizontal="left" vertical="center"/>
    </xf>
    <xf numFmtId="0" fontId="34" fillId="31" borderId="95" xfId="5" applyFont="1" applyFill="1" applyBorder="1" applyAlignment="1">
      <alignment vertical="center"/>
    </xf>
    <xf numFmtId="0" fontId="35" fillId="31" borderId="95" xfId="5" applyFont="1" applyFill="1" applyBorder="1" applyAlignment="1">
      <alignment horizontal="right" vertical="center"/>
    </xf>
    <xf numFmtId="0" fontId="32" fillId="31" borderId="95" xfId="5" applyFont="1" applyFill="1" applyBorder="1" applyAlignment="1">
      <alignment horizontal="right" vertical="top"/>
    </xf>
    <xf numFmtId="0" fontId="85" fillId="5" borderId="57" xfId="5" applyFont="1" applyFill="1" applyBorder="1" applyAlignment="1">
      <alignment horizontal="center" vertical="center"/>
    </xf>
    <xf numFmtId="0" fontId="29" fillId="15" borderId="88" xfId="5" applyFont="1" applyFill="1" applyBorder="1" applyAlignment="1">
      <alignment vertical="center" wrapText="1"/>
    </xf>
    <xf numFmtId="0" fontId="29" fillId="16" borderId="89" xfId="5" applyFont="1" applyFill="1" applyBorder="1" applyAlignment="1">
      <alignment horizontal="center" vertical="center" wrapText="1"/>
    </xf>
    <xf numFmtId="0" fontId="30" fillId="16" borderId="89" xfId="5" applyFont="1" applyFill="1" applyBorder="1" applyAlignment="1">
      <alignment horizontal="right" vertical="center"/>
    </xf>
    <xf numFmtId="0" fontId="1" fillId="17" borderId="93" xfId="5" applyFont="1" applyFill="1" applyBorder="1" applyAlignment="1">
      <alignment vertical="center" wrapText="1"/>
    </xf>
    <xf numFmtId="0" fontId="29" fillId="18" borderId="92" xfId="5" applyFont="1" applyFill="1" applyBorder="1" applyAlignment="1">
      <alignment vertical="center" wrapText="1"/>
    </xf>
    <xf numFmtId="0" fontId="1" fillId="17" borderId="93" xfId="5" applyFont="1" applyFill="1" applyBorder="1" applyAlignment="1">
      <alignment vertical="top" wrapText="1"/>
    </xf>
    <xf numFmtId="0" fontId="12" fillId="18" borderId="92" xfId="5" applyFont="1" applyFill="1" applyBorder="1" applyAlignment="1">
      <alignment horizontal="left" vertical="center"/>
    </xf>
    <xf numFmtId="0" fontId="33" fillId="17" borderId="93" xfId="5" applyFont="1" applyFill="1" applyBorder="1" applyAlignment="1">
      <alignment vertical="center"/>
    </xf>
    <xf numFmtId="0" fontId="17" fillId="17" borderId="93" xfId="5" applyFont="1" applyFill="1" applyBorder="1" applyAlignment="1">
      <alignment vertical="center" wrapText="1"/>
    </xf>
    <xf numFmtId="0" fontId="36" fillId="17" borderId="93" xfId="5" applyFont="1" applyFill="1" applyBorder="1" applyAlignment="1">
      <alignment vertical="center"/>
    </xf>
    <xf numFmtId="14" fontId="17" fillId="17" borderId="93" xfId="5" applyNumberFormat="1" applyFont="1" applyFill="1" applyBorder="1" applyAlignment="1">
      <alignment vertical="center"/>
    </xf>
    <xf numFmtId="14" fontId="1" fillId="17" borderId="93" xfId="5" applyNumberFormat="1" applyFont="1" applyFill="1" applyBorder="1" applyAlignment="1">
      <alignment vertical="center"/>
    </xf>
    <xf numFmtId="14" fontId="1" fillId="17" borderId="93" xfId="5" applyNumberFormat="1" applyFont="1" applyFill="1" applyBorder="1" applyAlignment="1">
      <alignment vertical="center" wrapText="1"/>
    </xf>
    <xf numFmtId="0" fontId="12" fillId="21" borderId="94" xfId="5" applyFont="1" applyFill="1" applyBorder="1" applyAlignment="1">
      <alignment horizontal="left" vertical="center"/>
    </xf>
    <xf numFmtId="0" fontId="34" fillId="22" borderId="95" xfId="5" applyFont="1" applyFill="1" applyBorder="1" applyAlignment="1">
      <alignment vertical="center"/>
    </xf>
    <xf numFmtId="0" fontId="35" fillId="22" borderId="95" xfId="5" applyFont="1" applyFill="1" applyBorder="1" applyAlignment="1">
      <alignment horizontal="right" vertical="center"/>
    </xf>
    <xf numFmtId="0" fontId="32" fillId="22" borderId="95" xfId="5" applyFont="1" applyFill="1" applyBorder="1" applyAlignment="1">
      <alignment horizontal="right" vertical="top"/>
    </xf>
    <xf numFmtId="0" fontId="7" fillId="18" borderId="40" xfId="5" applyFont="1" applyFill="1" applyBorder="1"/>
    <xf numFmtId="0" fontId="25" fillId="17" borderId="83" xfId="5" applyFont="1" applyFill="1" applyBorder="1" applyAlignment="1">
      <alignment horizontal="right"/>
    </xf>
    <xf numFmtId="0" fontId="17" fillId="18" borderId="40" xfId="5" applyFont="1" applyFill="1" applyBorder="1" applyAlignment="1">
      <alignment horizontal="left" vertical="top" wrapText="1"/>
    </xf>
    <xf numFmtId="164" fontId="70" fillId="25" borderId="83" xfId="8" applyFont="1" applyFill="1" applyBorder="1" applyAlignment="1" applyProtection="1">
      <alignment vertical="center"/>
    </xf>
    <xf numFmtId="164" fontId="70" fillId="17" borderId="83" xfId="8" applyFont="1" applyFill="1" applyBorder="1" applyAlignment="1" applyProtection="1">
      <alignment vertical="center"/>
    </xf>
    <xf numFmtId="0" fontId="7" fillId="21" borderId="85" xfId="5" applyFont="1" applyFill="1" applyBorder="1"/>
    <xf numFmtId="0" fontId="37" fillId="22" borderId="86" xfId="5" applyFont="1" applyFill="1" applyBorder="1" applyAlignment="1">
      <alignment horizontal="left"/>
    </xf>
    <xf numFmtId="0" fontId="17" fillId="22" borderId="86" xfId="5" applyFont="1" applyFill="1" applyBorder="1" applyAlignment="1">
      <alignment horizontal="left" vertical="top" wrapText="1"/>
    </xf>
    <xf numFmtId="0" fontId="1" fillId="22" borderId="86" xfId="5" applyFont="1" applyFill="1" applyBorder="1" applyAlignment="1">
      <alignment vertical="center" wrapText="1"/>
    </xf>
    <xf numFmtId="0" fontId="1" fillId="22" borderId="86" xfId="5" applyFont="1" applyFill="1" applyBorder="1" applyAlignment="1">
      <alignment horizontal="right" vertical="center"/>
    </xf>
    <xf numFmtId="0" fontId="1" fillId="22" borderId="86" xfId="5" applyFont="1" applyFill="1" applyBorder="1" applyAlignment="1">
      <alignment horizontal="left" vertical="center"/>
    </xf>
    <xf numFmtId="164" fontId="12" fillId="22" borderId="86" xfId="8" applyFont="1" applyFill="1" applyBorder="1" applyAlignment="1" applyProtection="1">
      <alignment horizontal="center"/>
    </xf>
    <xf numFmtId="164" fontId="12" fillId="24" borderId="87" xfId="8" applyFont="1" applyFill="1" applyBorder="1" applyAlignment="1" applyProtection="1">
      <alignment horizontal="center"/>
    </xf>
    <xf numFmtId="0" fontId="7" fillId="15" borderId="60" xfId="5" applyFont="1" applyFill="1" applyBorder="1"/>
    <xf numFmtId="0" fontId="37" fillId="16" borderId="61" xfId="5" applyFont="1" applyFill="1" applyBorder="1"/>
    <xf numFmtId="0" fontId="37" fillId="16" borderId="61" xfId="5" applyFont="1" applyFill="1" applyBorder="1" applyAlignment="1">
      <alignment vertical="center"/>
    </xf>
    <xf numFmtId="0" fontId="42" fillId="16" borderId="61" xfId="5" applyFont="1" applyFill="1" applyBorder="1" applyAlignment="1">
      <alignment horizontal="center"/>
    </xf>
    <xf numFmtId="0" fontId="42" fillId="16" borderId="61" xfId="5" applyFont="1" applyFill="1" applyBorder="1" applyAlignment="1">
      <alignment horizontal="left"/>
    </xf>
    <xf numFmtId="0" fontId="42" fillId="23" borderId="62" xfId="5" applyFont="1" applyFill="1" applyBorder="1" applyAlignment="1">
      <alignment horizontal="right"/>
    </xf>
    <xf numFmtId="0" fontId="7" fillId="18" borderId="63" xfId="5" applyFont="1" applyFill="1" applyBorder="1"/>
    <xf numFmtId="0" fontId="65" fillId="18" borderId="63" xfId="5" applyFill="1" applyBorder="1" applyAlignment="1">
      <alignment vertical="center"/>
    </xf>
    <xf numFmtId="0" fontId="17" fillId="18" borderId="63" xfId="5" applyFont="1" applyFill="1" applyBorder="1" applyAlignment="1">
      <alignment vertical="top" wrapText="1"/>
    </xf>
    <xf numFmtId="0" fontId="17" fillId="18" borderId="63" xfId="5" applyFont="1" applyFill="1" applyBorder="1" applyAlignment="1">
      <alignment horizontal="left" vertical="top" wrapText="1"/>
    </xf>
    <xf numFmtId="164" fontId="25" fillId="17" borderId="64" xfId="8" applyFont="1" applyFill="1" applyBorder="1" applyAlignment="1" applyProtection="1">
      <alignment horizontal="center" vertical="center"/>
    </xf>
    <xf numFmtId="0" fontId="65" fillId="10" borderId="57" xfId="7" applyFill="1" applyBorder="1"/>
    <xf numFmtId="0" fontId="1" fillId="10" borderId="57" xfId="7" applyFont="1" applyFill="1" applyBorder="1" applyAlignment="1">
      <alignment vertical="top" wrapText="1"/>
    </xf>
    <xf numFmtId="0" fontId="4" fillId="10" borderId="57" xfId="7" applyFont="1" applyFill="1" applyBorder="1" applyAlignment="1">
      <alignment vertical="top" wrapText="1"/>
    </xf>
    <xf numFmtId="0" fontId="17" fillId="5" borderId="57" xfId="7" applyFont="1" applyFill="1" applyBorder="1"/>
    <xf numFmtId="0" fontId="65" fillId="5" borderId="57" xfId="7" applyFill="1" applyBorder="1"/>
    <xf numFmtId="0" fontId="1" fillId="5" borderId="57" xfId="7" applyFont="1" applyFill="1" applyBorder="1" applyAlignment="1">
      <alignment vertical="top" wrapText="1"/>
    </xf>
    <xf numFmtId="0" fontId="14" fillId="5" borderId="57" xfId="7" applyFont="1" applyFill="1" applyBorder="1" applyAlignment="1">
      <alignment vertical="top" wrapText="1"/>
    </xf>
    <xf numFmtId="0" fontId="1" fillId="30" borderId="2" xfId="7" applyFont="1" applyFill="1" applyBorder="1" applyAlignment="1">
      <alignment vertical="top" wrapText="1"/>
    </xf>
    <xf numFmtId="0" fontId="91" fillId="5" borderId="57" xfId="7" applyFont="1" applyFill="1" applyBorder="1" applyAlignment="1">
      <alignment horizontal="left" vertical="top"/>
    </xf>
    <xf numFmtId="0" fontId="65" fillId="31" borderId="57" xfId="5" applyFill="1" applyBorder="1" applyAlignment="1">
      <alignment horizontal="center" vertical="center"/>
    </xf>
    <xf numFmtId="0" fontId="37" fillId="31" borderId="57" xfId="5" applyFont="1" applyFill="1" applyBorder="1" applyAlignment="1">
      <alignment horizontal="center" vertical="center"/>
    </xf>
    <xf numFmtId="0" fontId="1" fillId="31" borderId="57" xfId="5" applyFont="1" applyFill="1" applyBorder="1" applyAlignment="1">
      <alignment vertical="center"/>
    </xf>
    <xf numFmtId="0" fontId="82" fillId="31" borderId="57" xfId="5" applyFont="1" applyFill="1" applyBorder="1" applyAlignment="1">
      <alignment horizontal="center" vertical="center"/>
    </xf>
    <xf numFmtId="14" fontId="17" fillId="31" borderId="57" xfId="5" applyNumberFormat="1" applyFont="1" applyFill="1" applyBorder="1" applyAlignment="1">
      <alignment horizontal="center" vertical="center" wrapText="1"/>
    </xf>
    <xf numFmtId="14" fontId="59" fillId="31" borderId="57" xfId="5" applyNumberFormat="1" applyFont="1" applyFill="1" applyBorder="1" applyAlignment="1">
      <alignment vertical="center"/>
    </xf>
    <xf numFmtId="0" fontId="26" fillId="31" borderId="57" xfId="5" applyFont="1" applyFill="1" applyBorder="1" applyAlignment="1">
      <alignment vertical="center"/>
    </xf>
    <xf numFmtId="0" fontId="26" fillId="31" borderId="57" xfId="5" applyFont="1" applyFill="1" applyBorder="1" applyAlignment="1">
      <alignment horizontal="center" vertical="center"/>
    </xf>
    <xf numFmtId="0" fontId="65" fillId="31" borderId="57" xfId="5" applyFill="1" applyBorder="1"/>
    <xf numFmtId="0" fontId="24" fillId="31" borderId="57" xfId="5" applyFont="1" applyFill="1" applyBorder="1" applyAlignment="1">
      <alignment vertical="center"/>
    </xf>
    <xf numFmtId="0" fontId="91" fillId="5" borderId="57" xfId="7" applyFont="1" applyFill="1" applyBorder="1" applyAlignment="1">
      <alignment vertical="top"/>
    </xf>
    <xf numFmtId="0" fontId="17" fillId="5" borderId="57" xfId="7" applyFont="1" applyFill="1" applyBorder="1" applyAlignment="1">
      <alignment vertical="top" wrapText="1"/>
    </xf>
    <xf numFmtId="0" fontId="4" fillId="5" borderId="57" xfId="7" applyFont="1" applyFill="1" applyBorder="1" applyAlignment="1">
      <alignment vertical="top" wrapText="1"/>
    </xf>
    <xf numFmtId="0" fontId="17" fillId="5" borderId="57" xfId="6" applyFont="1" applyFill="1" applyBorder="1" applyAlignment="1">
      <alignment vertical="top" wrapText="1"/>
    </xf>
    <xf numFmtId="0" fontId="23" fillId="7" borderId="57" xfId="3" applyFont="1" applyFill="1" applyBorder="1" applyAlignment="1">
      <alignment horizontal="right" vertical="center" indent="1"/>
      <extLst>
        <ext uri="smNativeData">
          <pm:cellMargin xmlns:pm="smNativeData" id="1660587014" l="0" r="192" t="0" b="0" textRotation="0"/>
        </ext>
      </extLst>
    </xf>
    <xf numFmtId="0" fontId="16" fillId="5" borderId="57" xfId="6" applyFont="1" applyFill="1" applyBorder="1" applyAlignment="1">
      <alignment horizontal="left" vertical="center" textRotation="180" wrapText="1"/>
      <extLst>
        <ext uri="smNativeData">
          <pm:cellMargin xmlns:pm="smNativeData" id="1660587014" l="0" r="0" t="0" b="0" textRotation="1"/>
        </ext>
      </extLst>
    </xf>
    <xf numFmtId="0" fontId="16" fillId="5" borderId="57" xfId="6" applyFont="1" applyFill="1" applyBorder="1" applyAlignment="1">
      <alignment horizontal="center" vertical="center" textRotation="180" wrapText="1"/>
      <extLst>
        <ext uri="smNativeData">
          <pm:cellMargin xmlns:pm="smNativeData" id="1660587014" l="0" r="0" t="0" b="0" textRotation="1"/>
        </ext>
      </extLst>
    </xf>
    <xf numFmtId="0" fontId="1" fillId="5" borderId="57" xfId="6" applyFont="1" applyFill="1" applyBorder="1" applyAlignment="1">
      <alignment vertical="top" wrapText="1"/>
    </xf>
    <xf numFmtId="0" fontId="22" fillId="2" borderId="57" xfId="6" applyFont="1" applyFill="1" applyBorder="1" applyAlignment="1">
      <alignment vertical="top" textRotation="180" wrapText="1"/>
      <extLst>
        <ext uri="smNativeData">
          <pm:cellMargin xmlns:pm="smNativeData" id="1660587014" l="0" r="0" t="0" b="0" textRotation="1"/>
        </ext>
      </extLst>
    </xf>
    <xf numFmtId="0" fontId="16" fillId="2" borderId="57" xfId="6" applyFont="1" applyFill="1" applyBorder="1" applyAlignment="1">
      <alignment vertical="center" textRotation="180" wrapText="1"/>
      <extLst>
        <ext uri="smNativeData">
          <pm:cellMargin xmlns:pm="smNativeData" id="1660587014" l="0" r="0" t="0" b="0" textRotation="1"/>
        </ext>
      </extLst>
    </xf>
    <xf numFmtId="0" fontId="1" fillId="5" borderId="57" xfId="7" applyFont="1" applyFill="1" applyBorder="1" applyAlignment="1">
      <alignment vertical="center"/>
    </xf>
    <xf numFmtId="0" fontId="1" fillId="5" borderId="57" xfId="6" applyFont="1" applyFill="1" applyBorder="1" applyAlignment="1">
      <alignment vertical="center" wrapText="1"/>
    </xf>
    <xf numFmtId="0" fontId="16" fillId="2" borderId="57" xfId="6" applyFont="1" applyFill="1" applyBorder="1" applyAlignment="1">
      <alignment vertical="center" textRotation="180" wrapText="1"/>
      <extLst>
        <ext uri="smNativeData">
          <pm:cellMargin xmlns:pm="smNativeData" id="1660587014" l="0" r="0" t="0" b="0" textRotation="1"/>
        </ext>
      </extLst>
    </xf>
    <xf numFmtId="0" fontId="65" fillId="8" borderId="57" xfId="7" applyFill="1" applyBorder="1" applyAlignment="1">
      <alignment horizontal="right" indent="1"/>
      <extLst>
        <ext uri="smNativeData">
          <pm:cellMargin xmlns:pm="smNativeData" id="1660587014" l="0" r="192" t="0" b="0" textRotation="0"/>
        </ext>
      </extLst>
    </xf>
    <xf numFmtId="0" fontId="65" fillId="11" borderId="57" xfId="7" applyFill="1" applyBorder="1"/>
    <xf numFmtId="0" fontId="99" fillId="33" borderId="6" xfId="3" applyFont="1" applyFill="1" applyBorder="1" applyAlignment="1" applyProtection="1">
      <alignment horizontal="left" vertical="center"/>
      <protection locked="0"/>
    </xf>
    <xf numFmtId="0" fontId="18" fillId="11" borderId="57" xfId="6" applyFont="1" applyFill="1" applyBorder="1" applyAlignment="1">
      <alignment horizontal="left" vertical="top" wrapText="1"/>
    </xf>
    <xf numFmtId="0" fontId="16" fillId="5" borderId="57" xfId="6" applyFont="1" applyFill="1" applyBorder="1" applyAlignment="1">
      <alignment horizontal="right" vertical="top" textRotation="180" wrapText="1"/>
      <extLst>
        <ext uri="smNativeData">
          <pm:cellMargin xmlns:pm="smNativeData" id="1660587014" l="0" r="0" t="0" b="0" textRotation="1"/>
        </ext>
      </extLst>
    </xf>
    <xf numFmtId="0" fontId="16" fillId="5" borderId="57" xfId="6" applyFont="1" applyFill="1" applyBorder="1" applyAlignment="1">
      <alignment horizontal="left" vertical="top" textRotation="180" wrapText="1"/>
      <extLst>
        <ext uri="smNativeData">
          <pm:cellMargin xmlns:pm="smNativeData" id="1660587014" l="0" r="0" t="0" b="0" textRotation="1"/>
        </ext>
      </extLst>
    </xf>
    <xf numFmtId="0" fontId="16" fillId="5" borderId="57" xfId="6" applyFont="1" applyFill="1" applyBorder="1" applyAlignment="1">
      <alignment horizontal="center" vertical="top" textRotation="180" wrapText="1"/>
      <extLst>
        <ext uri="smNativeData">
          <pm:cellMargin xmlns:pm="smNativeData" id="1660587014" l="0" r="0" t="0" b="0" textRotation="1"/>
        </ext>
      </extLst>
    </xf>
    <xf numFmtId="0" fontId="26" fillId="5" borderId="57" xfId="6" applyFont="1" applyFill="1" applyBorder="1" applyAlignment="1">
      <alignment horizontal="left" vertical="top" wrapText="1"/>
    </xf>
    <xf numFmtId="0" fontId="10" fillId="4" borderId="57" xfId="6" applyFont="1" applyFill="1" applyBorder="1" applyAlignment="1">
      <alignment horizontal="left" vertical="top" wrapText="1" indent="1"/>
    </xf>
    <xf numFmtId="0" fontId="65" fillId="13" borderId="117" xfId="7" applyFill="1" applyBorder="1"/>
    <xf numFmtId="0" fontId="1" fillId="11" borderId="114" xfId="7" applyFont="1" applyFill="1" applyBorder="1" applyAlignment="1">
      <alignment horizontal="left" vertical="top" wrapText="1"/>
    </xf>
    <xf numFmtId="0" fontId="65" fillId="12" borderId="115" xfId="7" applyFill="1" applyBorder="1"/>
    <xf numFmtId="0" fontId="1" fillId="5" borderId="57" xfId="7" applyFont="1" applyFill="1" applyBorder="1" applyAlignment="1">
      <alignment horizontal="left" vertical="top" wrapText="1"/>
    </xf>
    <xf numFmtId="0" fontId="13" fillId="9" borderId="122" xfId="7" applyFont="1" applyFill="1" applyBorder="1" applyAlignment="1" applyProtection="1">
      <alignment horizontal="center" vertical="center" wrapText="1"/>
      <protection locked="0"/>
    </xf>
    <xf numFmtId="0" fontId="1" fillId="9" borderId="122" xfId="7" applyFont="1" applyFill="1" applyBorder="1" applyAlignment="1">
      <alignment horizontal="left" vertical="top" wrapText="1"/>
    </xf>
    <xf numFmtId="0" fontId="65" fillId="3" borderId="119" xfId="7" applyFill="1" applyBorder="1"/>
    <xf numFmtId="0" fontId="65" fillId="11" borderId="114" xfId="7" applyFill="1" applyBorder="1"/>
    <xf numFmtId="0" fontId="24" fillId="5" borderId="57" xfId="7" applyFont="1" applyFill="1" applyBorder="1"/>
    <xf numFmtId="0" fontId="65" fillId="7" borderId="116" xfId="7" applyFill="1" applyBorder="1" applyAlignment="1">
      <alignment horizontal="right" indent="1"/>
      <extLst>
        <ext uri="smNativeData">
          <pm:cellMargin xmlns:pm="smNativeData" id="1660587014" l="0" r="192" t="0" b="0" textRotation="0"/>
        </ext>
      </extLst>
    </xf>
    <xf numFmtId="0" fontId="25" fillId="5" borderId="57" xfId="7" applyFont="1" applyFill="1" applyBorder="1" applyAlignment="1">
      <alignment horizontal="right" indent="1"/>
      <extLst>
        <ext uri="smNativeData">
          <pm:cellMargin xmlns:pm="smNativeData" id="1660587014" l="0" r="192" t="0" b="0" textRotation="0"/>
        </ext>
      </extLst>
    </xf>
    <xf numFmtId="0" fontId="2" fillId="5" borderId="57" xfId="2" applyFill="1" applyBorder="1" applyAlignment="1" applyProtection="1">
      <alignment horizontal="left" vertical="center"/>
      <protection locked="0"/>
    </xf>
    <xf numFmtId="0" fontId="24" fillId="5" borderId="57" xfId="3" applyFont="1" applyFill="1" applyBorder="1" applyAlignment="1" applyProtection="1">
      <alignment horizontal="left" vertical="center"/>
      <protection locked="0"/>
    </xf>
    <xf numFmtId="0" fontId="23" fillId="5" borderId="57" xfId="3" applyFont="1" applyFill="1" applyBorder="1" applyAlignment="1">
      <alignment horizontal="right" vertical="center" indent="1"/>
      <extLst>
        <ext uri="smNativeData">
          <pm:cellMargin xmlns:pm="smNativeData" id="1660587014" l="0" r="192" t="0" b="0" textRotation="0"/>
        </ext>
      </extLst>
    </xf>
    <xf numFmtId="0" fontId="17" fillId="9" borderId="122" xfId="7" applyFont="1" applyFill="1" applyBorder="1"/>
    <xf numFmtId="0" fontId="65" fillId="9" borderId="122" xfId="7" applyFill="1" applyBorder="1"/>
    <xf numFmtId="0" fontId="65" fillId="5" borderId="113" xfId="7" applyFill="1" applyBorder="1"/>
    <xf numFmtId="0" fontId="4" fillId="5" borderId="114" xfId="7" applyFont="1" applyFill="1" applyBorder="1" applyAlignment="1">
      <alignment vertical="top"/>
    </xf>
    <xf numFmtId="0" fontId="65" fillId="5" borderId="114" xfId="7" applyFill="1" applyBorder="1"/>
    <xf numFmtId="0" fontId="65" fillId="5" borderId="115" xfId="7" applyFill="1" applyBorder="1"/>
    <xf numFmtId="0" fontId="65" fillId="5" borderId="116" xfId="7" applyFill="1" applyBorder="1"/>
    <xf numFmtId="0" fontId="17" fillId="5" borderId="117" xfId="6" applyFont="1" applyFill="1" applyBorder="1" applyAlignment="1">
      <alignment vertical="top" wrapText="1"/>
    </xf>
    <xf numFmtId="0" fontId="4" fillId="5" borderId="117" xfId="7" applyFont="1" applyFill="1" applyBorder="1" applyAlignment="1">
      <alignment vertical="top" wrapText="1"/>
    </xf>
    <xf numFmtId="0" fontId="17" fillId="5" borderId="117" xfId="7" applyFont="1" applyFill="1" applyBorder="1" applyAlignment="1">
      <alignment vertical="top" wrapText="1"/>
    </xf>
    <xf numFmtId="0" fontId="65" fillId="5" borderId="118" xfId="7" applyFill="1" applyBorder="1"/>
    <xf numFmtId="0" fontId="65" fillId="5" borderId="122" xfId="7" applyFill="1" applyBorder="1"/>
    <xf numFmtId="0" fontId="20" fillId="5" borderId="116" xfId="7" applyFont="1" applyFill="1" applyBorder="1" applyAlignment="1">
      <alignment horizontal="center" vertical="center"/>
    </xf>
    <xf numFmtId="0" fontId="1" fillId="5" borderId="117" xfId="6" applyFont="1" applyFill="1" applyBorder="1" applyAlignment="1">
      <alignment vertical="top" wrapText="1"/>
    </xf>
    <xf numFmtId="0" fontId="65" fillId="12" borderId="117" xfId="7" applyFill="1" applyBorder="1"/>
    <xf numFmtId="0" fontId="100" fillId="30" borderId="45" xfId="3" applyFont="1" applyFill="1" applyBorder="1" applyAlignment="1">
      <alignment horizontal="center" vertical="center"/>
    </xf>
    <xf numFmtId="0" fontId="25" fillId="6" borderId="122" xfId="7" applyFont="1" applyFill="1" applyBorder="1" applyAlignment="1">
      <alignment horizontal="right" indent="1"/>
      <extLst>
        <ext uri="smNativeData">
          <pm:cellMargin xmlns:pm="smNativeData" id="1660587014" l="0" r="192" t="0" b="0" textRotation="0"/>
        </ext>
      </extLst>
    </xf>
    <xf numFmtId="0" fontId="24" fillId="9" borderId="122" xfId="7" applyFont="1" applyFill="1" applyBorder="1"/>
    <xf numFmtId="0" fontId="15" fillId="5" borderId="126" xfId="6" applyFont="1" applyFill="1" applyBorder="1" applyAlignment="1">
      <alignment vertical="top" wrapText="1"/>
    </xf>
    <xf numFmtId="0" fontId="15" fillId="5" borderId="127" xfId="6" applyFont="1" applyFill="1" applyBorder="1" applyAlignment="1">
      <alignment vertical="top" wrapText="1"/>
    </xf>
    <xf numFmtId="0" fontId="65" fillId="8" borderId="126" xfId="7" applyFill="1" applyBorder="1"/>
    <xf numFmtId="0" fontId="18" fillId="12" borderId="127" xfId="6" applyFont="1" applyFill="1" applyBorder="1" applyAlignment="1">
      <alignment horizontal="left" vertical="top" wrapText="1"/>
    </xf>
    <xf numFmtId="0" fontId="65" fillId="7" borderId="126" xfId="7" applyFill="1" applyBorder="1"/>
    <xf numFmtId="0" fontId="65" fillId="13" borderId="127" xfId="7" applyFill="1" applyBorder="1"/>
    <xf numFmtId="0" fontId="65" fillId="6" borderId="128" xfId="7" applyFill="1" applyBorder="1"/>
    <xf numFmtId="0" fontId="25" fillId="5" borderId="57" xfId="7" applyFont="1" applyFill="1" applyBorder="1" applyAlignment="1">
      <alignment vertical="top" wrapText="1"/>
    </xf>
    <xf numFmtId="0" fontId="1" fillId="5" borderId="114" xfId="6" applyFont="1" applyFill="1" applyBorder="1" applyAlignment="1">
      <alignment horizontal="left" vertical="top" wrapText="1"/>
    </xf>
    <xf numFmtId="0" fontId="14" fillId="5" borderId="113" xfId="7" applyFont="1" applyFill="1" applyBorder="1" applyAlignment="1">
      <alignment vertical="top" wrapText="1"/>
    </xf>
    <xf numFmtId="0" fontId="1" fillId="5" borderId="115" xfId="6" applyFont="1" applyFill="1" applyBorder="1" applyAlignment="1">
      <alignment horizontal="left" vertical="top" wrapText="1"/>
    </xf>
    <xf numFmtId="0" fontId="14" fillId="5" borderId="116" xfId="7" applyFont="1" applyFill="1" applyBorder="1" applyAlignment="1">
      <alignment vertical="top" wrapText="1"/>
    </xf>
    <xf numFmtId="0" fontId="1" fillId="0" borderId="0" xfId="5" applyFont="1"/>
    <xf numFmtId="0" fontId="22" fillId="2" borderId="57" xfId="6" applyFont="1" applyFill="1" applyBorder="1" applyAlignment="1">
      <alignment vertical="top" textRotation="180" wrapText="1"/>
      <extLst>
        <ext uri="smNativeData">
          <pm:cellMargin xmlns:pm="smNativeData" id="1660587014" l="0" r="0" t="0" b="0" textRotation="1"/>
        </ext>
      </extLst>
    </xf>
    <xf numFmtId="0" fontId="16" fillId="2" borderId="57" xfId="6" applyFont="1" applyFill="1" applyBorder="1" applyAlignment="1">
      <alignment vertical="center" textRotation="180" wrapText="1"/>
      <extLst>
        <ext uri="smNativeData">
          <pm:cellMargin xmlns:pm="smNativeData" id="1660587014" l="0" r="0" t="0" b="0" textRotation="1"/>
        </ext>
      </extLst>
    </xf>
    <xf numFmtId="0" fontId="16" fillId="2" borderId="57" xfId="6" applyFont="1" applyFill="1" applyBorder="1" applyAlignment="1">
      <alignment vertical="center" textRotation="180" wrapText="1"/>
      <extLst>
        <ext uri="smNativeData">
          <pm:cellMargin xmlns:pm="smNativeData" id="1660587014" l="0" r="0" t="0" b="0" textRotation="1"/>
        </ext>
      </extLst>
    </xf>
    <xf numFmtId="0" fontId="56" fillId="0" borderId="57" xfId="0" applyFont="1" applyBorder="1" applyAlignment="1">
      <alignment vertical="top" wrapText="1"/>
    </xf>
    <xf numFmtId="0" fontId="32" fillId="0" borderId="0" xfId="3" applyFont="1" applyAlignment="1">
      <alignment shrinkToFit="1"/>
    </xf>
    <xf numFmtId="0" fontId="85" fillId="0" borderId="0" xfId="3" applyFont="1" applyAlignment="1">
      <alignment vertical="top" wrapText="1"/>
    </xf>
    <xf numFmtId="0" fontId="85" fillId="0" borderId="0" xfId="3" applyFont="1" applyAlignment="1">
      <alignment horizontal="left" vertical="top"/>
    </xf>
    <xf numFmtId="0" fontId="104" fillId="0" borderId="57" xfId="0" applyFont="1" applyBorder="1" applyAlignment="1">
      <alignment vertical="top" wrapText="1"/>
    </xf>
    <xf numFmtId="0" fontId="17" fillId="0" borderId="0" xfId="3" applyFont="1" applyAlignment="1">
      <alignment horizontal="right"/>
    </xf>
    <xf numFmtId="0" fontId="25" fillId="0" borderId="0" xfId="3" applyFont="1" applyAlignment="1">
      <alignment horizontal="center" vertical="center"/>
    </xf>
    <xf numFmtId="14" fontId="17" fillId="0" borderId="11" xfId="3" applyNumberFormat="1" applyFont="1" applyBorder="1" applyAlignment="1">
      <alignment vertical="center"/>
    </xf>
    <xf numFmtId="14" fontId="17" fillId="0" borderId="57" xfId="3" applyNumberFormat="1" applyFont="1" applyBorder="1" applyAlignment="1">
      <alignment vertical="center"/>
    </xf>
    <xf numFmtId="0" fontId="32" fillId="0" borderId="57" xfId="3" applyFont="1" applyBorder="1" applyAlignment="1">
      <alignment vertical="top"/>
    </xf>
    <xf numFmtId="14" fontId="17" fillId="0" borderId="133" xfId="3" applyNumberFormat="1" applyFont="1" applyBorder="1" applyAlignment="1">
      <alignment vertical="center"/>
    </xf>
    <xf numFmtId="0" fontId="12" fillId="0" borderId="0" xfId="3" applyFont="1" applyAlignment="1">
      <alignment horizontal="left" vertical="top"/>
    </xf>
    <xf numFmtId="0" fontId="32" fillId="0" borderId="0" xfId="3" applyFont="1" applyAlignment="1">
      <alignment horizontal="left"/>
    </xf>
    <xf numFmtId="0" fontId="105" fillId="0" borderId="57" xfId="0" applyFont="1" applyBorder="1" applyAlignment="1">
      <alignment vertical="top" wrapText="1"/>
    </xf>
    <xf numFmtId="0" fontId="1" fillId="0" borderId="57" xfId="3" applyFont="1" applyBorder="1" applyAlignment="1">
      <alignment horizontal="left" vertical="top"/>
    </xf>
    <xf numFmtId="0" fontId="7" fillId="0" borderId="57" xfId="3" applyFont="1" applyBorder="1"/>
    <xf numFmtId="0" fontId="7" fillId="0" borderId="57" xfId="3" applyFont="1" applyBorder="1" applyAlignment="1">
      <alignment horizontal="right"/>
    </xf>
    <xf numFmtId="0" fontId="32" fillId="0" borderId="57" xfId="3" applyFont="1" applyBorder="1" applyAlignment="1">
      <alignment horizontal="right" vertical="center"/>
    </xf>
    <xf numFmtId="0" fontId="32" fillId="0" borderId="17" xfId="3" applyFont="1" applyBorder="1" applyAlignment="1">
      <alignment vertical="top"/>
    </xf>
    <xf numFmtId="0" fontId="25" fillId="0" borderId="17" xfId="3" applyFont="1" applyBorder="1" applyAlignment="1">
      <alignment vertical="top"/>
    </xf>
    <xf numFmtId="0" fontId="25" fillId="0" borderId="57" xfId="3" applyFont="1" applyBorder="1" applyAlignment="1">
      <alignment vertical="top"/>
    </xf>
    <xf numFmtId="0" fontId="1" fillId="0" borderId="57" xfId="3" applyFont="1" applyBorder="1"/>
    <xf numFmtId="0" fontId="1" fillId="0" borderId="57" xfId="3" applyFont="1" applyBorder="1" applyAlignment="1">
      <alignment horizontal="right" vertical="top"/>
    </xf>
    <xf numFmtId="0" fontId="55" fillId="0" borderId="57" xfId="3" applyFont="1" applyBorder="1" applyAlignment="1">
      <alignment horizontal="right" vertical="center"/>
    </xf>
    <xf numFmtId="0" fontId="17" fillId="0" borderId="17" xfId="3" applyFont="1" applyBorder="1" applyAlignment="1">
      <alignment vertical="center"/>
    </xf>
    <xf numFmtId="0" fontId="32" fillId="0" borderId="57" xfId="3" applyFont="1" applyBorder="1" applyAlignment="1">
      <alignment horizontal="left"/>
    </xf>
    <xf numFmtId="0" fontId="32" fillId="0" borderId="57" xfId="3" applyFont="1" applyBorder="1" applyAlignment="1">
      <alignment vertical="center" wrapText="1"/>
    </xf>
    <xf numFmtId="0" fontId="32" fillId="0" borderId="57" xfId="3" applyFont="1" applyBorder="1" applyAlignment="1">
      <alignment shrinkToFit="1"/>
    </xf>
    <xf numFmtId="0" fontId="85" fillId="0" borderId="57" xfId="3" applyFont="1" applyBorder="1" applyAlignment="1">
      <alignment vertical="top" wrapText="1"/>
    </xf>
    <xf numFmtId="0" fontId="1" fillId="0" borderId="57" xfId="3" applyFont="1" applyBorder="1" applyAlignment="1">
      <alignment horizontal="left" vertical="center"/>
    </xf>
    <xf numFmtId="0" fontId="1" fillId="0" borderId="57" xfId="3" applyFont="1" applyBorder="1" applyAlignment="1">
      <alignment horizontal="left"/>
    </xf>
    <xf numFmtId="0" fontId="32" fillId="0" borderId="57" xfId="3" applyFont="1" applyBorder="1" applyAlignment="1">
      <alignment horizontal="left" vertical="top"/>
    </xf>
    <xf numFmtId="14" fontId="37" fillId="0" borderId="57" xfId="3" applyNumberFormat="1" applyFont="1" applyBorder="1"/>
    <xf numFmtId="0" fontId="7" fillId="0" borderId="57" xfId="3" applyFont="1" applyBorder="1" applyAlignment="1">
      <alignment horizontal="left" vertical="center"/>
    </xf>
    <xf numFmtId="0" fontId="7" fillId="0" borderId="57" xfId="3" applyFont="1" applyBorder="1" applyAlignment="1">
      <alignment horizontal="center" vertical="center"/>
    </xf>
    <xf numFmtId="0" fontId="25" fillId="0" borderId="57" xfId="3" applyFont="1" applyBorder="1" applyAlignment="1">
      <alignment horizontal="left" vertical="center"/>
    </xf>
    <xf numFmtId="0" fontId="32" fillId="0" borderId="17" xfId="3" applyFont="1" applyBorder="1" applyAlignment="1">
      <alignment horizontal="left" vertical="top"/>
    </xf>
    <xf numFmtId="0" fontId="0" fillId="0" borderId="57" xfId="3" applyFont="1" applyBorder="1" applyAlignment="1">
      <alignment horizontal="left" vertical="top"/>
    </xf>
    <xf numFmtId="0" fontId="32" fillId="0" borderId="57" xfId="3" applyFont="1" applyBorder="1" applyAlignment="1">
      <alignment vertical="top" wrapText="1"/>
    </xf>
    <xf numFmtId="0" fontId="0" fillId="0" borderId="57" xfId="3" applyFont="1" applyBorder="1" applyAlignment="1">
      <alignment horizontal="center"/>
    </xf>
    <xf numFmtId="0" fontId="1" fillId="0" borderId="57" xfId="3" applyFont="1" applyBorder="1" applyAlignment="1">
      <alignment vertical="top" wrapText="1"/>
    </xf>
    <xf numFmtId="0" fontId="7" fillId="0" borderId="57" xfId="3" applyFont="1" applyBorder="1" applyAlignment="1">
      <alignment horizontal="left"/>
    </xf>
    <xf numFmtId="0" fontId="64" fillId="0" borderId="57" xfId="3" applyFont="1" applyBorder="1" applyAlignment="1">
      <alignment horizontal="center" vertical="top"/>
    </xf>
    <xf numFmtId="0" fontId="17" fillId="0" borderId="57" xfId="3" applyFont="1" applyBorder="1" applyAlignment="1">
      <alignment horizontal="left" vertical="top"/>
    </xf>
    <xf numFmtId="0" fontId="57" fillId="0" borderId="57" xfId="3" applyFont="1" applyBorder="1" applyAlignment="1">
      <alignment horizontal="center" vertical="top"/>
    </xf>
    <xf numFmtId="0" fontId="25" fillId="0" borderId="57" xfId="3" applyFont="1" applyBorder="1" applyAlignment="1">
      <alignment horizontal="left" vertical="top"/>
    </xf>
    <xf numFmtId="0" fontId="37" fillId="0" borderId="57" xfId="3" applyFont="1" applyBorder="1" applyAlignment="1">
      <alignment horizontal="left" vertical="top"/>
    </xf>
    <xf numFmtId="0" fontId="30" fillId="0" borderId="57" xfId="3" applyFont="1" applyBorder="1" applyAlignment="1">
      <alignment horizontal="left" vertical="top"/>
    </xf>
    <xf numFmtId="0" fontId="25" fillId="0" borderId="57" xfId="3" applyFont="1" applyBorder="1" applyAlignment="1">
      <alignment vertical="top" wrapText="1"/>
    </xf>
    <xf numFmtId="0" fontId="25" fillId="0" borderId="57" xfId="0" applyFont="1" applyBorder="1"/>
    <xf numFmtId="0" fontId="25" fillId="0" borderId="57" xfId="0" applyFont="1" applyBorder="1" applyAlignment="1">
      <alignment horizontal="center" vertical="center"/>
    </xf>
    <xf numFmtId="164" fontId="25" fillId="0" borderId="57" xfId="9" applyFont="1" applyBorder="1" applyAlignment="1" applyProtection="1">
      <alignment vertical="center"/>
    </xf>
    <xf numFmtId="0" fontId="17" fillId="0" borderId="41" xfId="0" applyFont="1" applyBorder="1" applyAlignment="1">
      <alignment horizontal="center" vertical="center"/>
    </xf>
    <xf numFmtId="14" fontId="17" fillId="0" borderId="57" xfId="0" applyNumberFormat="1" applyFont="1" applyBorder="1" applyAlignment="1">
      <alignment horizontal="left" vertical="center"/>
    </xf>
    <xf numFmtId="0" fontId="85" fillId="0" borderId="57" xfId="3" applyFont="1" applyBorder="1" applyAlignment="1">
      <alignment horizontal="left" vertical="center"/>
    </xf>
    <xf numFmtId="0" fontId="17" fillId="0" borderId="57" xfId="3" applyFont="1" applyBorder="1" applyAlignment="1">
      <alignment vertical="center"/>
    </xf>
    <xf numFmtId="0" fontId="85" fillId="0" borderId="57" xfId="3" applyFont="1" applyBorder="1" applyAlignment="1">
      <alignment horizontal="left" vertical="top"/>
    </xf>
    <xf numFmtId="0" fontId="12" fillId="0" borderId="57" xfId="3" applyFont="1" applyBorder="1" applyAlignment="1">
      <alignment horizontal="left"/>
    </xf>
    <xf numFmtId="0" fontId="32" fillId="0" borderId="0" xfId="3" applyFont="1" applyAlignment="1">
      <alignment vertical="center"/>
    </xf>
    <xf numFmtId="0" fontId="32" fillId="0" borderId="0" xfId="3" applyFont="1"/>
    <xf numFmtId="0" fontId="7" fillId="0" borderId="16" xfId="3" applyFont="1" applyBorder="1" applyAlignment="1">
      <alignment horizontal="left"/>
    </xf>
    <xf numFmtId="0" fontId="12" fillId="0" borderId="16" xfId="3" applyFont="1" applyBorder="1" applyAlignment="1">
      <alignment horizontal="center"/>
    </xf>
    <xf numFmtId="0" fontId="32" fillId="0" borderId="57" xfId="3" applyFont="1" applyBorder="1" applyAlignment="1">
      <alignment horizontal="right"/>
    </xf>
    <xf numFmtId="0" fontId="32" fillId="0" borderId="0" xfId="3" applyFont="1" applyAlignment="1">
      <alignment horizontal="right"/>
    </xf>
    <xf numFmtId="14" fontId="12" fillId="0" borderId="0" xfId="3" applyNumberFormat="1" applyFont="1" applyAlignment="1">
      <alignment horizontal="center"/>
    </xf>
    <xf numFmtId="0" fontId="12" fillId="0" borderId="0" xfId="3" applyFont="1" applyAlignment="1">
      <alignment horizontal="center"/>
    </xf>
    <xf numFmtId="0" fontId="12" fillId="0" borderId="11" xfId="3" applyFont="1" applyBorder="1" applyAlignment="1">
      <alignment horizontal="center"/>
    </xf>
    <xf numFmtId="0" fontId="25" fillId="0" borderId="11" xfId="3" applyFont="1" applyBorder="1" applyAlignment="1">
      <alignment horizontal="left"/>
    </xf>
    <xf numFmtId="0" fontId="1" fillId="0" borderId="0" xfId="3" applyFont="1" applyAlignment="1">
      <alignment horizontal="center" vertical="center" wrapText="1"/>
    </xf>
    <xf numFmtId="0" fontId="23" fillId="0" borderId="57" xfId="3" applyFont="1" applyBorder="1" applyAlignment="1">
      <alignment horizontal="left" vertical="top" wrapText="1"/>
    </xf>
    <xf numFmtId="0" fontId="7" fillId="0" borderId="11" xfId="3" applyFont="1" applyBorder="1" applyAlignment="1">
      <alignment horizontal="left"/>
    </xf>
    <xf numFmtId="0" fontId="7" fillId="0" borderId="0" xfId="3" applyFont="1" applyAlignment="1">
      <alignment horizontal="left"/>
    </xf>
    <xf numFmtId="0" fontId="7" fillId="0" borderId="0" xfId="3" applyFont="1" applyAlignment="1">
      <alignment horizontal="center"/>
    </xf>
    <xf numFmtId="0" fontId="25" fillId="0" borderId="0" xfId="3" applyFont="1" applyAlignment="1">
      <alignment horizontal="left"/>
    </xf>
    <xf numFmtId="14" fontId="12" fillId="0" borderId="57" xfId="3" applyNumberFormat="1" applyFont="1" applyBorder="1" applyAlignment="1">
      <alignment horizontal="center"/>
    </xf>
    <xf numFmtId="0" fontId="12" fillId="0" borderId="57" xfId="3" applyFont="1" applyBorder="1" applyAlignment="1">
      <alignment horizontal="center"/>
    </xf>
    <xf numFmtId="0" fontId="25" fillId="0" borderId="16" xfId="3" applyFont="1" applyBorder="1" applyAlignment="1">
      <alignment horizontal="left"/>
    </xf>
    <xf numFmtId="0" fontId="35" fillId="32" borderId="57" xfId="5" applyFont="1" applyFill="1" applyBorder="1" applyAlignment="1">
      <alignment vertical="center"/>
    </xf>
    <xf numFmtId="0" fontId="35" fillId="5" borderId="57" xfId="5" applyFont="1" applyFill="1" applyBorder="1" applyAlignment="1">
      <alignment vertical="center"/>
    </xf>
    <xf numFmtId="0" fontId="35" fillId="5" borderId="57" xfId="5" applyFont="1" applyFill="1" applyBorder="1" applyAlignment="1">
      <alignment horizontal="left"/>
    </xf>
    <xf numFmtId="0" fontId="32" fillId="5" borderId="57" xfId="5" applyFont="1" applyFill="1" applyBorder="1" applyAlignment="1">
      <alignment horizontal="left"/>
    </xf>
    <xf numFmtId="0" fontId="32" fillId="31" borderId="57" xfId="5" applyFont="1" applyFill="1" applyBorder="1" applyAlignment="1">
      <alignment horizontal="right" vertical="center" indent="1"/>
      <extLst>
        <ext uri="smNativeData">
          <pm:cellMargin xmlns:pm="smNativeData" id="1660587014" l="0" r="192" t="0" b="0" textRotation="0"/>
        </ext>
      </extLst>
    </xf>
    <xf numFmtId="0" fontId="35" fillId="5" borderId="57" xfId="5" applyFont="1" applyFill="1" applyBorder="1"/>
    <xf numFmtId="0" fontId="35" fillId="5" borderId="57" xfId="7" applyFont="1" applyFill="1" applyBorder="1"/>
    <xf numFmtId="0" fontId="35" fillId="5" borderId="57" xfId="7" applyFont="1" applyFill="1" applyBorder="1" applyAlignment="1">
      <alignment vertical="center"/>
    </xf>
    <xf numFmtId="0" fontId="35" fillId="17" borderId="64" xfId="5" applyFont="1" applyFill="1" applyBorder="1"/>
    <xf numFmtId="0" fontId="35" fillId="17" borderId="57" xfId="5" applyFont="1" applyFill="1" applyBorder="1"/>
    <xf numFmtId="0" fontId="7" fillId="5" borderId="57" xfId="5" applyFont="1" applyFill="1" applyBorder="1"/>
    <xf numFmtId="0" fontId="32" fillId="5" borderId="57" xfId="5" applyFont="1" applyFill="1" applyBorder="1" applyAlignment="1">
      <alignment horizontal="right" vertical="center" indent="1"/>
      <extLst>
        <ext uri="smNativeData">
          <pm:cellMargin xmlns:pm="smNativeData" id="1660587014" l="0" r="192" t="0" b="0" textRotation="0"/>
        </ext>
      </extLst>
    </xf>
    <xf numFmtId="0" fontId="35" fillId="0" borderId="24" xfId="0" applyFont="1" applyBorder="1" applyAlignment="1">
      <alignment horizontal="center" vertical="center"/>
    </xf>
    <xf numFmtId="0" fontId="35" fillId="0" borderId="18" xfId="0" applyFont="1" applyBorder="1" applyAlignment="1">
      <alignment horizontal="left" vertical="center"/>
    </xf>
    <xf numFmtId="0" fontId="35" fillId="0" borderId="18" xfId="0" applyFont="1" applyBorder="1" applyAlignment="1">
      <alignment vertical="center"/>
    </xf>
    <xf numFmtId="0" fontId="26" fillId="0" borderId="0" xfId="5" applyFont="1"/>
    <xf numFmtId="0" fontId="26" fillId="0" borderId="0" xfId="6" applyFont="1" applyAlignment="1">
      <alignment vertical="center"/>
    </xf>
    <xf numFmtId="0" fontId="26" fillId="0" borderId="0" xfId="7" applyFont="1"/>
    <xf numFmtId="0" fontId="7" fillId="0" borderId="0" xfId="5" applyFont="1"/>
    <xf numFmtId="0" fontId="52" fillId="30" borderId="73" xfId="5" applyFont="1" applyFill="1" applyBorder="1" applyAlignment="1">
      <alignment wrapText="1"/>
    </xf>
    <xf numFmtId="169" fontId="52" fillId="33" borderId="57" xfId="5" applyNumberFormat="1" applyFont="1" applyFill="1" applyBorder="1" applyAlignment="1">
      <alignment horizontal="center" vertical="center" shrinkToFit="1"/>
    </xf>
    <xf numFmtId="0" fontId="17" fillId="30" borderId="57" xfId="5" applyFont="1" applyFill="1" applyBorder="1" applyAlignment="1">
      <alignment horizontal="left" vertical="top" wrapText="1"/>
    </xf>
    <xf numFmtId="0" fontId="1" fillId="30" borderId="2" xfId="5" applyFont="1" applyFill="1" applyBorder="1" applyAlignment="1">
      <alignment horizontal="center" vertical="center"/>
    </xf>
    <xf numFmtId="0" fontId="17" fillId="30" borderId="63" xfId="5" applyFont="1" applyFill="1" applyBorder="1" applyAlignment="1">
      <alignment horizontal="left" vertical="top" wrapText="1"/>
    </xf>
    <xf numFmtId="0" fontId="1" fillId="30" borderId="57" xfId="5" applyFont="1" applyFill="1" applyBorder="1" applyAlignment="1">
      <alignment vertical="center" wrapText="1"/>
    </xf>
    <xf numFmtId="0" fontId="1" fillId="30" borderId="2" xfId="5" applyFont="1" applyFill="1" applyBorder="1" applyAlignment="1">
      <alignment vertical="center"/>
    </xf>
    <xf numFmtId="0" fontId="1" fillId="30" borderId="66" xfId="5" applyFont="1" applyFill="1" applyBorder="1" applyAlignment="1">
      <alignment vertical="center" wrapText="1"/>
    </xf>
    <xf numFmtId="0" fontId="1" fillId="30" borderId="67" xfId="5" applyFont="1" applyFill="1" applyBorder="1" applyAlignment="1">
      <alignment vertical="center" wrapText="1"/>
    </xf>
    <xf numFmtId="0" fontId="17" fillId="30" borderId="67" xfId="5" applyFont="1" applyFill="1" applyBorder="1" applyAlignment="1">
      <alignment vertical="center"/>
    </xf>
    <xf numFmtId="0" fontId="17" fillId="30" borderId="67" xfId="5" applyFont="1" applyFill="1" applyBorder="1" applyAlignment="1">
      <alignment horizontal="left" vertical="center"/>
    </xf>
    <xf numFmtId="0" fontId="1" fillId="30" borderId="2" xfId="5" applyFont="1" applyFill="1" applyBorder="1" applyAlignment="1">
      <alignment vertical="center" wrapText="1"/>
    </xf>
    <xf numFmtId="0" fontId="46" fillId="30" borderId="70" xfId="5" applyFont="1" applyFill="1" applyBorder="1" applyAlignment="1">
      <alignment vertical="center" wrapText="1"/>
    </xf>
    <xf numFmtId="0" fontId="46" fillId="30" borderId="71" xfId="5" applyFont="1" applyFill="1" applyBorder="1" applyAlignment="1">
      <alignment vertical="center" wrapText="1"/>
    </xf>
    <xf numFmtId="0" fontId="48" fillId="30" borderId="71" xfId="5" applyFont="1" applyFill="1" applyBorder="1" applyAlignment="1">
      <alignment vertical="center"/>
    </xf>
    <xf numFmtId="0" fontId="48" fillId="30" borderId="71" xfId="5" applyFont="1" applyFill="1" applyBorder="1" applyAlignment="1">
      <alignment horizontal="center" vertical="center"/>
    </xf>
    <xf numFmtId="0" fontId="46" fillId="30" borderId="71" xfId="5" applyFont="1" applyFill="1" applyBorder="1" applyAlignment="1">
      <alignment horizontal="center" vertical="center"/>
    </xf>
    <xf numFmtId="164" fontId="46" fillId="30" borderId="72" xfId="5" applyNumberFormat="1" applyFont="1" applyFill="1" applyBorder="1" applyAlignment="1">
      <alignment horizontal="center" vertical="center"/>
    </xf>
    <xf numFmtId="0" fontId="48" fillId="30" borderId="57" xfId="5" applyFont="1" applyFill="1" applyBorder="1" applyAlignment="1">
      <alignment vertical="center"/>
    </xf>
    <xf numFmtId="0" fontId="48" fillId="30" borderId="57" xfId="5" applyFont="1" applyFill="1" applyBorder="1" applyAlignment="1">
      <alignment horizontal="center" vertical="center"/>
    </xf>
    <xf numFmtId="0" fontId="46" fillId="30" borderId="57" xfId="5" applyFont="1" applyFill="1" applyBorder="1" applyAlignment="1">
      <alignment horizontal="center" vertical="center"/>
    </xf>
    <xf numFmtId="164" fontId="46" fillId="30" borderId="74" xfId="5" applyNumberFormat="1" applyFont="1" applyFill="1" applyBorder="1" applyAlignment="1">
      <alignment horizontal="center" vertical="center"/>
    </xf>
    <xf numFmtId="0" fontId="46" fillId="30" borderId="73" xfId="5" applyFont="1" applyFill="1" applyBorder="1" applyAlignment="1">
      <alignment vertical="center" wrapText="1"/>
    </xf>
    <xf numFmtId="0" fontId="46" fillId="30" borderId="57" xfId="5" applyFont="1" applyFill="1" applyBorder="1" applyAlignment="1">
      <alignment vertical="center" wrapText="1"/>
    </xf>
    <xf numFmtId="0" fontId="51" fillId="30" borderId="57" xfId="5" applyFont="1" applyFill="1" applyBorder="1" applyAlignment="1">
      <alignment wrapText="1"/>
    </xf>
    <xf numFmtId="0" fontId="32" fillId="30" borderId="57" xfId="5" applyFont="1" applyFill="1" applyBorder="1" applyAlignment="1">
      <alignment horizontal="center" wrapText="1"/>
    </xf>
    <xf numFmtId="0" fontId="85" fillId="30" borderId="2" xfId="5" applyFont="1" applyFill="1" applyBorder="1" applyAlignment="1">
      <alignment horizontal="center" vertical="center"/>
    </xf>
    <xf numFmtId="166" fontId="50" fillId="30" borderId="57" xfId="8" applyNumberFormat="1" applyFont="1" applyFill="1" applyBorder="1" applyProtection="1"/>
    <xf numFmtId="164" fontId="53" fillId="30" borderId="74" xfId="5" applyNumberFormat="1" applyFont="1" applyFill="1" applyBorder="1" applyAlignment="1">
      <alignment horizontal="center"/>
    </xf>
    <xf numFmtId="166" fontId="53" fillId="30" borderId="57" xfId="8" applyNumberFormat="1" applyFont="1" applyFill="1" applyBorder="1" applyAlignment="1" applyProtection="1">
      <alignment horizontal="center"/>
    </xf>
    <xf numFmtId="0" fontId="53" fillId="30" borderId="57" xfId="5" applyFont="1" applyFill="1" applyBorder="1" applyAlignment="1">
      <alignment horizontal="left"/>
    </xf>
    <xf numFmtId="0" fontId="53" fillId="30" borderId="57" xfId="5" applyFont="1" applyFill="1" applyBorder="1" applyAlignment="1">
      <alignment horizontal="center"/>
    </xf>
    <xf numFmtId="0" fontId="111" fillId="30" borderId="57" xfId="5" applyFont="1" applyFill="1" applyBorder="1" applyAlignment="1">
      <alignment horizontal="left" vertical="center" wrapText="1" indent="1"/>
    </xf>
    <xf numFmtId="166" fontId="46" fillId="30" borderId="57" xfId="8" applyNumberFormat="1" applyFont="1" applyFill="1" applyBorder="1" applyAlignment="1" applyProtection="1">
      <alignment vertical="center"/>
    </xf>
    <xf numFmtId="166" fontId="46" fillId="30" borderId="57" xfId="8" applyNumberFormat="1" applyFont="1" applyFill="1" applyBorder="1" applyAlignment="1" applyProtection="1">
      <alignment horizontal="center" vertical="center"/>
    </xf>
    <xf numFmtId="0" fontId="1" fillId="30" borderId="57" xfId="7" applyFont="1" applyFill="1" applyBorder="1" applyAlignment="1">
      <alignment horizontal="center" vertical="center"/>
    </xf>
    <xf numFmtId="0" fontId="46" fillId="30" borderId="57" xfId="5" applyFont="1" applyFill="1" applyBorder="1" applyAlignment="1">
      <alignment horizontal="left" vertical="center"/>
    </xf>
    <xf numFmtId="164" fontId="46" fillId="30" borderId="57" xfId="5" applyNumberFormat="1" applyFont="1" applyFill="1" applyBorder="1" applyAlignment="1">
      <alignment horizontal="center" vertical="center"/>
    </xf>
    <xf numFmtId="0" fontId="25" fillId="30" borderId="77" xfId="5" applyFont="1" applyFill="1" applyBorder="1" applyAlignment="1">
      <alignment horizontal="left" vertical="top" wrapText="1"/>
    </xf>
    <xf numFmtId="0" fontId="25" fillId="30" borderId="78" xfId="5" applyFont="1" applyFill="1" applyBorder="1" applyAlignment="1">
      <alignment horizontal="left" vertical="top" wrapText="1"/>
    </xf>
    <xf numFmtId="0" fontId="46" fillId="30" borderId="70" xfId="5" applyFont="1" applyFill="1" applyBorder="1" applyAlignment="1">
      <alignment horizontal="left" vertical="center" wrapText="1"/>
    </xf>
    <xf numFmtId="0" fontId="46" fillId="30" borderId="71" xfId="5" applyFont="1" applyFill="1" applyBorder="1" applyAlignment="1">
      <alignment horizontal="left" vertical="center" wrapText="1"/>
    </xf>
    <xf numFmtId="166" fontId="46" fillId="30" borderId="71" xfId="8" applyNumberFormat="1" applyFont="1" applyFill="1" applyBorder="1" applyAlignment="1" applyProtection="1">
      <alignment vertical="center"/>
    </xf>
    <xf numFmtId="166" fontId="46" fillId="30" borderId="71" xfId="8" applyNumberFormat="1" applyFont="1" applyFill="1" applyBorder="1" applyAlignment="1" applyProtection="1">
      <alignment horizontal="center" vertical="center"/>
    </xf>
    <xf numFmtId="0" fontId="46" fillId="30" borderId="71" xfId="5" applyFont="1" applyFill="1" applyBorder="1" applyAlignment="1">
      <alignment horizontal="left" vertical="center"/>
    </xf>
    <xf numFmtId="164" fontId="46" fillId="30" borderId="71" xfId="5" applyNumberFormat="1" applyFont="1" applyFill="1" applyBorder="1" applyAlignment="1">
      <alignment horizontal="center" vertical="center"/>
    </xf>
    <xf numFmtId="0" fontId="65" fillId="30" borderId="2" xfId="5" applyFill="1" applyBorder="1" applyAlignment="1">
      <alignment horizontal="center"/>
    </xf>
    <xf numFmtId="0" fontId="1" fillId="30" borderId="77" xfId="5" applyFont="1" applyFill="1" applyBorder="1" applyAlignment="1">
      <alignment vertical="center"/>
    </xf>
    <xf numFmtId="0" fontId="1" fillId="30" borderId="78" xfId="5" applyFont="1" applyFill="1" applyBorder="1" applyAlignment="1">
      <alignment vertical="center"/>
    </xf>
    <xf numFmtId="0" fontId="1" fillId="30" borderId="78" xfId="5" applyFont="1" applyFill="1" applyBorder="1" applyAlignment="1">
      <alignment horizontal="center" vertical="center"/>
    </xf>
    <xf numFmtId="0" fontId="1" fillId="30" borderId="79" xfId="5" applyFont="1" applyFill="1" applyBorder="1" applyAlignment="1">
      <alignment vertical="center"/>
    </xf>
    <xf numFmtId="0" fontId="65" fillId="30" borderId="2" xfId="5" applyFill="1" applyBorder="1"/>
    <xf numFmtId="14" fontId="27" fillId="30" borderId="2" xfId="5" applyNumberFormat="1" applyFont="1" applyFill="1" applyBorder="1" applyAlignment="1">
      <alignment vertical="center"/>
    </xf>
    <xf numFmtId="0" fontId="34" fillId="30" borderId="2" xfId="5" applyFont="1" applyFill="1" applyBorder="1" applyAlignment="1">
      <alignment vertical="center"/>
    </xf>
    <xf numFmtId="0" fontId="35" fillId="30" borderId="2" xfId="5" applyFont="1" applyFill="1" applyBorder="1" applyAlignment="1">
      <alignment horizontal="right" vertical="center"/>
    </xf>
    <xf numFmtId="0" fontId="32" fillId="30" borderId="2" xfId="5" applyFont="1" applyFill="1" applyBorder="1" applyAlignment="1">
      <alignment horizontal="right" vertical="top"/>
    </xf>
    <xf numFmtId="14" fontId="17" fillId="30" borderId="2" xfId="5" applyNumberFormat="1" applyFont="1" applyFill="1" applyBorder="1" applyAlignment="1">
      <alignment horizontal="center" vertical="center" wrapText="1"/>
    </xf>
    <xf numFmtId="0" fontId="37" fillId="30" borderId="88" xfId="5" applyFont="1" applyFill="1" applyBorder="1" applyAlignment="1">
      <alignment vertical="center"/>
    </xf>
    <xf numFmtId="0" fontId="37" fillId="30" borderId="89" xfId="5" applyFont="1" applyFill="1" applyBorder="1" applyAlignment="1">
      <alignment vertical="center"/>
    </xf>
    <xf numFmtId="0" fontId="37" fillId="30" borderId="89" xfId="5" applyFont="1" applyFill="1" applyBorder="1" applyAlignment="1">
      <alignment horizontal="center" vertical="center"/>
    </xf>
    <xf numFmtId="0" fontId="1" fillId="30" borderId="89" xfId="5" applyFont="1" applyFill="1" applyBorder="1" applyAlignment="1">
      <alignment horizontal="center" vertical="center"/>
    </xf>
    <xf numFmtId="0" fontId="1" fillId="30" borderId="91" xfId="5" applyFont="1" applyFill="1" applyBorder="1" applyAlignment="1">
      <alignment horizontal="center" vertical="center"/>
    </xf>
    <xf numFmtId="0" fontId="37" fillId="30" borderId="57" xfId="5" applyFont="1" applyFill="1" applyBorder="1" applyAlignment="1">
      <alignment vertical="center"/>
    </xf>
    <xf numFmtId="0" fontId="82" fillId="30" borderId="15" xfId="5" applyFont="1" applyFill="1" applyBorder="1" applyAlignment="1">
      <alignment horizontal="center" vertical="center"/>
    </xf>
    <xf numFmtId="0" fontId="82" fillId="30" borderId="57" xfId="5" applyFont="1" applyFill="1" applyBorder="1" applyAlignment="1">
      <alignment horizontal="center" vertical="center"/>
    </xf>
    <xf numFmtId="0" fontId="74" fillId="30" borderId="57" xfId="5" applyFont="1" applyFill="1" applyBorder="1" applyAlignment="1">
      <alignment horizontal="center" vertical="center"/>
    </xf>
    <xf numFmtId="0" fontId="82" fillId="30" borderId="93" xfId="5" applyFont="1" applyFill="1" applyBorder="1" applyAlignment="1">
      <alignment vertical="center"/>
    </xf>
    <xf numFmtId="0" fontId="37" fillId="30" borderId="94" xfId="5" applyFont="1" applyFill="1" applyBorder="1" applyAlignment="1">
      <alignment horizontal="left" vertical="center" indent="3"/>
      <extLst>
        <ext uri="smNativeData">
          <pm:cellMargin xmlns:pm="smNativeData" id="1660587014" l="576" r="0" t="0" b="0" textRotation="0"/>
        </ext>
      </extLst>
    </xf>
    <xf numFmtId="0" fontId="37" fillId="30" borderId="95" xfId="5" applyFont="1" applyFill="1" applyBorder="1" applyAlignment="1">
      <alignment horizontal="left" vertical="center" indent="3"/>
      <extLst>
        <ext uri="smNativeData">
          <pm:cellMargin xmlns:pm="smNativeData" id="1660587014" l="576" r="0" t="0" b="0" textRotation="0"/>
        </ext>
      </extLst>
    </xf>
    <xf numFmtId="0" fontId="37" fillId="30" borderId="95" xfId="5" applyFont="1" applyFill="1" applyBorder="1" applyAlignment="1">
      <alignment horizontal="left" vertical="center"/>
    </xf>
    <xf numFmtId="0" fontId="37" fillId="30" borderId="95" xfId="5" applyFont="1" applyFill="1" applyBorder="1" applyAlignment="1">
      <alignment vertical="center"/>
    </xf>
    <xf numFmtId="0" fontId="82" fillId="30" borderId="95" xfId="5" applyFont="1" applyFill="1" applyBorder="1" applyAlignment="1">
      <alignment horizontal="center" vertical="center"/>
    </xf>
    <xf numFmtId="0" fontId="74" fillId="30" borderId="95" xfId="5" applyFont="1" applyFill="1" applyBorder="1" applyAlignment="1">
      <alignment horizontal="center" vertical="center"/>
    </xf>
    <xf numFmtId="0" fontId="82" fillId="30" borderId="97" xfId="5" applyFont="1" applyFill="1" applyBorder="1" applyAlignment="1">
      <alignment horizontal="center" vertical="center"/>
    </xf>
    <xf numFmtId="0" fontId="37" fillId="30" borderId="2" xfId="5" applyFont="1" applyFill="1" applyBorder="1" applyAlignment="1">
      <alignment horizontal="left" vertical="center" indent="3"/>
      <extLst>
        <ext uri="smNativeData">
          <pm:cellMargin xmlns:pm="smNativeData" id="1660587014" l="576" r="0" t="0" b="0" textRotation="0"/>
        </ext>
      </extLst>
    </xf>
    <xf numFmtId="0" fontId="37" fillId="30" borderId="2" xfId="5" applyFont="1" applyFill="1" applyBorder="1" applyAlignment="1">
      <alignment horizontal="left" vertical="center"/>
    </xf>
    <xf numFmtId="0" fontId="37" fillId="30" borderId="2" xfId="5" applyFont="1" applyFill="1" applyBorder="1" applyAlignment="1">
      <alignment vertical="center"/>
    </xf>
    <xf numFmtId="0" fontId="82" fillId="30" borderId="2" xfId="5" applyFont="1" applyFill="1" applyBorder="1" applyAlignment="1">
      <alignment horizontal="center" vertical="center"/>
    </xf>
    <xf numFmtId="0" fontId="74" fillId="30" borderId="2" xfId="5" applyFont="1" applyFill="1" applyBorder="1" applyAlignment="1">
      <alignment horizontal="center" vertical="center"/>
    </xf>
    <xf numFmtId="0" fontId="37" fillId="30" borderId="88" xfId="5" applyFont="1" applyFill="1" applyBorder="1" applyAlignment="1">
      <alignment horizontal="left" vertical="center" indent="3"/>
      <extLst>
        <ext uri="smNativeData">
          <pm:cellMargin xmlns:pm="smNativeData" id="1660587014" l="576" r="0" t="0" b="0" textRotation="0"/>
        </ext>
      </extLst>
    </xf>
    <xf numFmtId="0" fontId="37" fillId="30" borderId="89" xfId="5" applyFont="1" applyFill="1" applyBorder="1" applyAlignment="1">
      <alignment horizontal="left" vertical="center" indent="3"/>
      <extLst>
        <ext uri="smNativeData">
          <pm:cellMargin xmlns:pm="smNativeData" id="1660587014" l="576" r="0" t="0" b="0" textRotation="0"/>
        </ext>
      </extLst>
    </xf>
    <xf numFmtId="0" fontId="37" fillId="30" borderId="89" xfId="5" applyFont="1" applyFill="1" applyBorder="1" applyAlignment="1">
      <alignment horizontal="left" vertical="center"/>
    </xf>
    <xf numFmtId="0" fontId="82" fillId="30" borderId="89" xfId="5" applyFont="1" applyFill="1" applyBorder="1" applyAlignment="1">
      <alignment horizontal="center" vertical="center"/>
    </xf>
    <xf numFmtId="0" fontId="74" fillId="30" borderId="89" xfId="5" applyFont="1" applyFill="1" applyBorder="1" applyAlignment="1">
      <alignment horizontal="center" vertical="center"/>
    </xf>
    <xf numFmtId="0" fontId="82" fillId="30" borderId="91" xfId="5" applyFont="1" applyFill="1" applyBorder="1" applyAlignment="1">
      <alignment horizontal="center" vertical="center"/>
    </xf>
    <xf numFmtId="0" fontId="70" fillId="30" borderId="57" xfId="7" applyFont="1" applyFill="1" applyBorder="1" applyAlignment="1">
      <alignment vertical="center"/>
    </xf>
    <xf numFmtId="0" fontId="82" fillId="30" borderId="93" xfId="5" applyFont="1" applyFill="1" applyBorder="1" applyAlignment="1">
      <alignment horizontal="center" vertical="center"/>
    </xf>
    <xf numFmtId="0" fontId="7" fillId="30" borderId="92" xfId="5" applyFont="1" applyFill="1" applyBorder="1" applyAlignment="1">
      <alignment horizontal="left" vertical="center"/>
    </xf>
    <xf numFmtId="0" fontId="7" fillId="30" borderId="57" xfId="5" applyFont="1" applyFill="1" applyBorder="1" applyAlignment="1">
      <alignment horizontal="left" vertical="center"/>
    </xf>
    <xf numFmtId="0" fontId="12" fillId="30" borderId="57" xfId="5" applyFont="1" applyFill="1" applyBorder="1" applyAlignment="1">
      <alignment vertical="center"/>
    </xf>
    <xf numFmtId="0" fontId="82" fillId="30" borderId="57" xfId="5" applyFont="1" applyFill="1" applyBorder="1" applyAlignment="1">
      <alignment vertical="center"/>
    </xf>
    <xf numFmtId="0" fontId="12" fillId="30" borderId="92" xfId="5" applyFont="1" applyFill="1" applyBorder="1" applyAlignment="1">
      <alignment horizontal="left" vertical="center" indent="2"/>
      <extLst>
        <ext uri="smNativeData">
          <pm:cellMargin xmlns:pm="smNativeData" id="1660587014" l="384" r="0" t="0" b="0" textRotation="0"/>
        </ext>
      </extLst>
    </xf>
    <xf numFmtId="0" fontId="12" fillId="30" borderId="57" xfId="5" applyFont="1" applyFill="1" applyBorder="1" applyAlignment="1">
      <alignment horizontal="left" vertical="center" indent="2"/>
      <extLst>
        <ext uri="smNativeData">
          <pm:cellMargin xmlns:pm="smNativeData" id="1660587014" l="384" r="0" t="0" b="0" textRotation="0"/>
        </ext>
      </extLst>
    </xf>
    <xf numFmtId="0" fontId="82" fillId="30" borderId="57" xfId="4" applyFont="1" applyFill="1" applyBorder="1" applyAlignment="1">
      <alignment horizontal="center" vertical="center"/>
    </xf>
    <xf numFmtId="0" fontId="37" fillId="30" borderId="92" xfId="5" applyFont="1" applyFill="1" applyBorder="1" applyAlignment="1">
      <alignment horizontal="left" vertical="center" indent="3"/>
      <extLst>
        <ext uri="smNativeData">
          <pm:cellMargin xmlns:pm="smNativeData" id="1660587014" l="576" r="0" t="0" b="0" textRotation="0"/>
        </ext>
      </extLst>
    </xf>
    <xf numFmtId="0" fontId="37" fillId="30" borderId="57" xfId="5" applyFont="1" applyFill="1" applyBorder="1" applyAlignment="1">
      <alignment horizontal="left" vertical="center" indent="3"/>
      <extLst>
        <ext uri="smNativeData">
          <pm:cellMargin xmlns:pm="smNativeData" id="1660587014" l="576" r="0" t="0" b="0" textRotation="0"/>
        </ext>
      </extLst>
    </xf>
    <xf numFmtId="0" fontId="9" fillId="30" borderId="57" xfId="5" applyFont="1" applyFill="1" applyBorder="1" applyAlignment="1">
      <alignment vertical="center"/>
    </xf>
    <xf numFmtId="0" fontId="37" fillId="30" borderId="94" xfId="5" applyFont="1" applyFill="1" applyBorder="1" applyAlignment="1">
      <alignment vertical="center"/>
    </xf>
    <xf numFmtId="0" fontId="37" fillId="30" borderId="2" xfId="5" applyFont="1" applyFill="1" applyBorder="1" applyAlignment="1">
      <alignment horizontal="center" vertical="center"/>
    </xf>
    <xf numFmtId="0" fontId="65" fillId="30" borderId="2" xfId="5" applyFill="1" applyBorder="1" applyAlignment="1">
      <alignment horizontal="center" vertical="center"/>
    </xf>
    <xf numFmtId="0" fontId="7" fillId="30" borderId="80" xfId="5" applyFont="1" applyFill="1" applyBorder="1"/>
    <xf numFmtId="0" fontId="37" fillId="30" borderId="81" xfId="5" applyFont="1" applyFill="1" applyBorder="1"/>
    <xf numFmtId="0" fontId="37" fillId="30" borderId="81" xfId="5" applyFont="1" applyFill="1" applyBorder="1" applyAlignment="1">
      <alignment vertical="center"/>
    </xf>
    <xf numFmtId="0" fontId="42" fillId="30" borderId="81" xfId="5" applyFont="1" applyFill="1" applyBorder="1" applyAlignment="1">
      <alignment horizontal="center"/>
    </xf>
    <xf numFmtId="0" fontId="42" fillId="30" borderId="81" xfId="5" applyFont="1" applyFill="1" applyBorder="1" applyAlignment="1">
      <alignment horizontal="left"/>
    </xf>
    <xf numFmtId="0" fontId="42" fillId="30" borderId="82" xfId="5" applyFont="1" applyFill="1" applyBorder="1" applyAlignment="1">
      <alignment horizontal="right"/>
    </xf>
    <xf numFmtId="0" fontId="23" fillId="30" borderId="57" xfId="5" applyFont="1" applyFill="1" applyBorder="1"/>
    <xf numFmtId="0" fontId="23" fillId="30" borderId="57" xfId="5" applyFont="1" applyFill="1" applyBorder="1" applyAlignment="1">
      <alignment horizontal="left"/>
    </xf>
    <xf numFmtId="0" fontId="7" fillId="30" borderId="40" xfId="5" applyFont="1" applyFill="1" applyBorder="1"/>
    <xf numFmtId="0" fontId="37" fillId="30" borderId="57" xfId="5" applyFont="1" applyFill="1" applyBorder="1"/>
    <xf numFmtId="0" fontId="42" fillId="30" borderId="57" xfId="5" applyFont="1" applyFill="1" applyBorder="1" applyAlignment="1">
      <alignment horizontal="left"/>
    </xf>
    <xf numFmtId="0" fontId="65" fillId="30" borderId="57" xfId="5" applyFill="1" applyBorder="1" applyAlignment="1">
      <alignment vertical="center"/>
    </xf>
    <xf numFmtId="0" fontId="25" fillId="30" borderId="57" xfId="5" applyFont="1" applyFill="1" applyBorder="1" applyAlignment="1">
      <alignment vertical="top" wrapText="1"/>
    </xf>
    <xf numFmtId="0" fontId="17" fillId="30" borderId="40" xfId="5" applyFont="1" applyFill="1" applyBorder="1" applyAlignment="1">
      <alignment horizontal="left" vertical="top" wrapText="1"/>
    </xf>
    <xf numFmtId="0" fontId="12" fillId="33" borderId="92" xfId="5" applyFont="1" applyFill="1" applyBorder="1" applyAlignment="1">
      <alignment horizontal="left" vertical="center"/>
    </xf>
    <xf numFmtId="0" fontId="32" fillId="34" borderId="57" xfId="5" applyFont="1" applyFill="1" applyBorder="1" applyAlignment="1">
      <alignment horizontal="right" vertical="center"/>
    </xf>
    <xf numFmtId="14" fontId="17" fillId="35" borderId="57" xfId="5" applyNumberFormat="1" applyFont="1" applyFill="1" applyBorder="1" applyAlignment="1">
      <alignment vertical="center"/>
    </xf>
    <xf numFmtId="0" fontId="17" fillId="35" borderId="57" xfId="5" applyFont="1" applyFill="1" applyBorder="1" applyAlignment="1">
      <alignment horizontal="center" vertical="center"/>
    </xf>
    <xf numFmtId="0" fontId="37" fillId="34" borderId="94" xfId="5" applyFont="1" applyFill="1" applyBorder="1" applyAlignment="1">
      <alignment vertical="center"/>
    </xf>
    <xf numFmtId="0" fontId="37" fillId="34" borderId="95" xfId="5" applyFont="1" applyFill="1" applyBorder="1" applyAlignment="1">
      <alignment vertical="center"/>
    </xf>
    <xf numFmtId="0" fontId="37" fillId="34" borderId="0" xfId="5" applyFont="1" applyFill="1" applyAlignment="1">
      <alignment vertical="center"/>
    </xf>
    <xf numFmtId="0" fontId="7" fillId="34" borderId="80" xfId="5" applyFont="1" applyFill="1" applyBorder="1"/>
    <xf numFmtId="0" fontId="37" fillId="34" borderId="81" xfId="5" applyFont="1" applyFill="1" applyBorder="1"/>
    <xf numFmtId="0" fontId="37" fillId="34" borderId="81" xfId="5" applyFont="1" applyFill="1" applyBorder="1" applyAlignment="1">
      <alignment vertical="center"/>
    </xf>
    <xf numFmtId="0" fontId="79" fillId="34" borderId="40" xfId="5" applyFont="1" applyFill="1" applyBorder="1"/>
    <xf numFmtId="0" fontId="108" fillId="34" borderId="57" xfId="5" applyFont="1" applyFill="1" applyBorder="1"/>
    <xf numFmtId="0" fontId="108" fillId="34" borderId="57" xfId="5" applyFont="1" applyFill="1" applyBorder="1" applyAlignment="1">
      <alignment vertical="center"/>
    </xf>
    <xf numFmtId="0" fontId="109" fillId="34" borderId="57" xfId="5" applyFont="1" applyFill="1" applyBorder="1" applyAlignment="1">
      <alignment vertical="center"/>
    </xf>
    <xf numFmtId="0" fontId="110" fillId="34" borderId="57" xfId="5" applyFont="1" applyFill="1" applyBorder="1" applyAlignment="1">
      <alignment vertical="top" wrapText="1"/>
    </xf>
    <xf numFmtId="0" fontId="110" fillId="34" borderId="40" xfId="5" applyFont="1" applyFill="1" applyBorder="1" applyAlignment="1">
      <alignment vertical="top" wrapText="1"/>
    </xf>
    <xf numFmtId="0" fontId="110" fillId="34" borderId="40" xfId="5" applyFont="1" applyFill="1" applyBorder="1" applyAlignment="1">
      <alignment horizontal="left" vertical="top" wrapText="1"/>
    </xf>
    <xf numFmtId="0" fontId="110" fillId="34" borderId="57" xfId="5" applyFont="1" applyFill="1" applyBorder="1" applyAlignment="1">
      <alignment horizontal="left" vertical="top" wrapText="1"/>
    </xf>
    <xf numFmtId="0" fontId="79" fillId="34" borderId="57" xfId="5" applyFont="1" applyFill="1" applyBorder="1" applyAlignment="1">
      <alignment vertical="center"/>
    </xf>
    <xf numFmtId="0" fontId="79" fillId="35" borderId="57" xfId="5" applyFont="1" applyFill="1" applyBorder="1" applyAlignment="1">
      <alignment vertical="center" wrapText="1"/>
    </xf>
    <xf numFmtId="0" fontId="17" fillId="34" borderId="57" xfId="5" applyFont="1" applyFill="1" applyBorder="1" applyAlignment="1">
      <alignment horizontal="left" vertical="top" wrapText="1"/>
    </xf>
    <xf numFmtId="0" fontId="17" fillId="34" borderId="40" xfId="5" applyFont="1" applyFill="1" applyBorder="1" applyAlignment="1">
      <alignment horizontal="left" vertical="top" wrapText="1"/>
    </xf>
    <xf numFmtId="0" fontId="7" fillId="34" borderId="40" xfId="5" applyFont="1" applyFill="1" applyBorder="1"/>
    <xf numFmtId="0" fontId="37" fillId="34" borderId="57" xfId="5" applyFont="1" applyFill="1" applyBorder="1" applyAlignment="1">
      <alignment horizontal="left"/>
    </xf>
    <xf numFmtId="0" fontId="17" fillId="35" borderId="57" xfId="5" applyFont="1" applyFill="1" applyBorder="1" applyAlignment="1">
      <alignment vertical="center"/>
    </xf>
    <xf numFmtId="0" fontId="17" fillId="35" borderId="57" xfId="5" applyFont="1" applyFill="1" applyBorder="1" applyAlignment="1">
      <alignment horizontal="left" vertical="center"/>
    </xf>
    <xf numFmtId="0" fontId="32" fillId="34" borderId="57" xfId="5" applyFont="1" applyFill="1" applyBorder="1" applyAlignment="1">
      <alignment horizontal="right" vertical="center" indent="1"/>
      <extLst>
        <ext uri="smNativeData">
          <pm:cellMargin xmlns:pm="smNativeData" id="1660587014" l="0" r="0" t="0" b="0" textRotation="1"/>
        </ext>
      </extLst>
    </xf>
    <xf numFmtId="0" fontId="23" fillId="35" borderId="57" xfId="5" applyFont="1" applyFill="1" applyBorder="1" applyAlignment="1">
      <alignment horizontal="center" vertical="center"/>
    </xf>
    <xf numFmtId="0" fontId="85" fillId="34" borderId="0" xfId="5" applyFont="1" applyFill="1" applyAlignment="1">
      <alignment horizontal="center" vertical="center"/>
    </xf>
    <xf numFmtId="0" fontId="17" fillId="34" borderId="63" xfId="5" applyFont="1" applyFill="1" applyBorder="1" applyAlignment="1">
      <alignment horizontal="left" vertical="top" wrapText="1"/>
    </xf>
    <xf numFmtId="0" fontId="1" fillId="34" borderId="57" xfId="5" applyFont="1" applyFill="1" applyBorder="1" applyAlignment="1">
      <alignment vertical="center" wrapText="1"/>
    </xf>
    <xf numFmtId="0" fontId="1" fillId="34" borderId="0" xfId="5" applyFont="1" applyFill="1" applyAlignment="1">
      <alignment vertical="center"/>
    </xf>
    <xf numFmtId="0" fontId="1" fillId="34" borderId="66" xfId="5" applyFont="1" applyFill="1" applyBorder="1" applyAlignment="1">
      <alignment vertical="center" wrapText="1"/>
    </xf>
    <xf numFmtId="0" fontId="1" fillId="34" borderId="67" xfId="5" applyFont="1" applyFill="1" applyBorder="1" applyAlignment="1">
      <alignment vertical="center" wrapText="1"/>
    </xf>
    <xf numFmtId="0" fontId="17" fillId="35" borderId="67" xfId="5" applyFont="1" applyFill="1" applyBorder="1" applyAlignment="1">
      <alignment vertical="center"/>
    </xf>
    <xf numFmtId="0" fontId="17" fillId="35" borderId="67" xfId="5" applyFont="1" applyFill="1" applyBorder="1" applyAlignment="1">
      <alignment horizontal="left" vertical="center"/>
    </xf>
    <xf numFmtId="0" fontId="1" fillId="34" borderId="0" xfId="5" applyFont="1" applyFill="1" applyAlignment="1">
      <alignment vertical="center" wrapText="1"/>
    </xf>
    <xf numFmtId="0" fontId="46" fillId="34" borderId="70" xfId="5" applyFont="1" applyFill="1" applyBorder="1" applyAlignment="1">
      <alignment vertical="center" wrapText="1"/>
    </xf>
    <xf numFmtId="0" fontId="46" fillId="34" borderId="71" xfId="5" applyFont="1" applyFill="1" applyBorder="1" applyAlignment="1">
      <alignment vertical="center" wrapText="1"/>
    </xf>
    <xf numFmtId="0" fontId="48" fillId="35" borderId="71" xfId="5" applyFont="1" applyFill="1" applyBorder="1" applyAlignment="1">
      <alignment vertical="center"/>
    </xf>
    <xf numFmtId="0" fontId="48" fillId="35" borderId="71" xfId="5" applyFont="1" applyFill="1" applyBorder="1" applyAlignment="1">
      <alignment horizontal="center" vertical="center"/>
    </xf>
    <xf numFmtId="0" fontId="46" fillId="35" borderId="71" xfId="5" applyFont="1" applyFill="1" applyBorder="1" applyAlignment="1">
      <alignment horizontal="center" vertical="center"/>
    </xf>
    <xf numFmtId="164" fontId="46" fillId="35" borderId="72" xfId="5" applyNumberFormat="1" applyFont="1" applyFill="1" applyBorder="1" applyAlignment="1">
      <alignment horizontal="center" vertical="center"/>
    </xf>
    <xf numFmtId="0" fontId="48" fillId="35" borderId="57" xfId="5" applyFont="1" applyFill="1" applyBorder="1" applyAlignment="1">
      <alignment vertical="center"/>
    </xf>
    <xf numFmtId="0" fontId="48" fillId="35" borderId="57" xfId="5" applyFont="1" applyFill="1" applyBorder="1" applyAlignment="1">
      <alignment horizontal="center" vertical="center"/>
    </xf>
    <xf numFmtId="0" fontId="46" fillId="35" borderId="57" xfId="5" applyFont="1" applyFill="1" applyBorder="1" applyAlignment="1">
      <alignment horizontal="center" vertical="center"/>
    </xf>
    <xf numFmtId="164" fontId="46" fillId="35" borderId="74" xfId="5" applyNumberFormat="1" applyFont="1" applyFill="1" applyBorder="1" applyAlignment="1">
      <alignment horizontal="center" vertical="center"/>
    </xf>
    <xf numFmtId="0" fontId="46" fillId="34" borderId="73" xfId="5" applyFont="1" applyFill="1" applyBorder="1" applyAlignment="1">
      <alignment vertical="center" wrapText="1"/>
    </xf>
    <xf numFmtId="0" fontId="46" fillId="34" borderId="57" xfId="5" applyFont="1" applyFill="1" applyBorder="1" applyAlignment="1">
      <alignment vertical="center" wrapText="1"/>
    </xf>
    <xf numFmtId="0" fontId="52" fillId="34" borderId="73" xfId="5" applyFont="1" applyFill="1" applyBorder="1" applyAlignment="1">
      <alignment wrapText="1"/>
    </xf>
    <xf numFmtId="0" fontId="51" fillId="34" borderId="57" xfId="5" applyFont="1" applyFill="1" applyBorder="1" applyAlignment="1">
      <alignment wrapText="1"/>
    </xf>
    <xf numFmtId="0" fontId="32" fillId="34" borderId="57" xfId="5" applyFont="1" applyFill="1" applyBorder="1" applyAlignment="1">
      <alignment horizontal="center" wrapText="1"/>
    </xf>
    <xf numFmtId="166" fontId="50" fillId="35" borderId="57" xfId="8" applyNumberFormat="1" applyFont="1" applyFill="1" applyBorder="1" applyProtection="1"/>
    <xf numFmtId="0" fontId="53" fillId="35" borderId="57" xfId="8" applyNumberFormat="1" applyFont="1" applyFill="1" applyBorder="1" applyAlignment="1" applyProtection="1">
      <alignment wrapText="1"/>
    </xf>
    <xf numFmtId="164" fontId="53" fillId="35" borderId="74" xfId="5" applyNumberFormat="1" applyFont="1" applyFill="1" applyBorder="1" applyAlignment="1">
      <alignment horizontal="center"/>
    </xf>
    <xf numFmtId="166" fontId="53" fillId="35" borderId="57" xfId="8" applyNumberFormat="1" applyFont="1" applyFill="1" applyBorder="1" applyAlignment="1" applyProtection="1">
      <alignment horizontal="center"/>
    </xf>
    <xf numFmtId="0" fontId="53" fillId="35" borderId="57" xfId="5" applyFont="1" applyFill="1" applyBorder="1" applyAlignment="1">
      <alignment horizontal="left"/>
    </xf>
    <xf numFmtId="0" fontId="53" fillId="35" borderId="57" xfId="5" applyFont="1" applyFill="1" applyBorder="1" applyAlignment="1">
      <alignment horizontal="center"/>
    </xf>
    <xf numFmtId="0" fontId="111" fillId="34" borderId="57" xfId="5" applyFont="1" applyFill="1" applyBorder="1" applyAlignment="1">
      <alignment horizontal="left" vertical="center" wrapText="1" indent="1"/>
    </xf>
    <xf numFmtId="166" fontId="46" fillId="35" borderId="57" xfId="8" applyNumberFormat="1" applyFont="1" applyFill="1" applyBorder="1" applyAlignment="1" applyProtection="1">
      <alignment vertical="center"/>
    </xf>
    <xf numFmtId="166" fontId="46" fillId="35" borderId="57" xfId="8" applyNumberFormat="1" applyFont="1" applyFill="1" applyBorder="1" applyAlignment="1" applyProtection="1">
      <alignment horizontal="center" vertical="center"/>
    </xf>
    <xf numFmtId="0" fontId="1" fillId="35" borderId="57" xfId="7" applyFont="1" applyFill="1" applyBorder="1" applyAlignment="1">
      <alignment horizontal="center" vertical="center"/>
    </xf>
    <xf numFmtId="0" fontId="46" fillId="35" borderId="57" xfId="5" applyFont="1" applyFill="1" applyBorder="1" applyAlignment="1">
      <alignment horizontal="left" vertical="center"/>
    </xf>
    <xf numFmtId="164" fontId="46" fillId="35" borderId="57" xfId="5" applyNumberFormat="1" applyFont="1" applyFill="1" applyBorder="1" applyAlignment="1">
      <alignment horizontal="center" vertical="center"/>
    </xf>
    <xf numFmtId="0" fontId="25" fillId="34" borderId="73" xfId="5" applyFont="1" applyFill="1" applyBorder="1" applyAlignment="1">
      <alignment horizontal="left" vertical="top" wrapText="1"/>
    </xf>
    <xf numFmtId="0" fontId="25" fillId="34" borderId="57" xfId="5" applyFont="1" applyFill="1" applyBorder="1" applyAlignment="1">
      <alignment horizontal="left" vertical="top" wrapText="1"/>
    </xf>
    <xf numFmtId="0" fontId="46" fillId="34" borderId="70" xfId="5" applyFont="1" applyFill="1" applyBorder="1" applyAlignment="1">
      <alignment horizontal="left" vertical="center" wrapText="1"/>
    </xf>
    <xf numFmtId="0" fontId="46" fillId="34" borderId="71" xfId="5" applyFont="1" applyFill="1" applyBorder="1" applyAlignment="1">
      <alignment horizontal="left" vertical="center" wrapText="1"/>
    </xf>
    <xf numFmtId="166" fontId="46" fillId="35" borderId="71" xfId="8" applyNumberFormat="1" applyFont="1" applyFill="1" applyBorder="1" applyAlignment="1" applyProtection="1">
      <alignment vertical="center"/>
    </xf>
    <xf numFmtId="166" fontId="46" fillId="35" borderId="71" xfId="8" applyNumberFormat="1" applyFont="1" applyFill="1" applyBorder="1" applyAlignment="1" applyProtection="1">
      <alignment horizontal="center" vertical="center"/>
    </xf>
    <xf numFmtId="0" fontId="46" fillId="35" borderId="71" xfId="5" applyFont="1" applyFill="1" applyBorder="1" applyAlignment="1">
      <alignment horizontal="left" vertical="center"/>
    </xf>
    <xf numFmtId="164" fontId="46" fillId="35" borderId="71" xfId="5" applyNumberFormat="1" applyFont="1" applyFill="1" applyBorder="1" applyAlignment="1">
      <alignment horizontal="center" vertical="center"/>
    </xf>
    <xf numFmtId="0" fontId="1" fillId="34" borderId="73" xfId="5" applyFont="1" applyFill="1" applyBorder="1" applyAlignment="1">
      <alignment horizontal="right" vertical="center"/>
    </xf>
    <xf numFmtId="0" fontId="1" fillId="34" borderId="57" xfId="5" applyFont="1" applyFill="1" applyBorder="1" applyAlignment="1">
      <alignment horizontal="right" vertical="center"/>
    </xf>
    <xf numFmtId="0" fontId="1" fillId="35" borderId="57" xfId="5" applyFont="1" applyFill="1" applyBorder="1" applyAlignment="1">
      <alignment vertical="center"/>
    </xf>
    <xf numFmtId="0" fontId="1" fillId="35" borderId="57" xfId="5" applyFont="1" applyFill="1" applyBorder="1" applyAlignment="1">
      <alignment horizontal="center" vertical="center"/>
    </xf>
    <xf numFmtId="0" fontId="1" fillId="35" borderId="74" xfId="5" applyFont="1" applyFill="1" applyBorder="1" applyAlignment="1">
      <alignment vertical="center"/>
    </xf>
    <xf numFmtId="0" fontId="65" fillId="34" borderId="0" xfId="5" applyFill="1"/>
    <xf numFmtId="0" fontId="46" fillId="34" borderId="73" xfId="5" applyFont="1" applyFill="1" applyBorder="1" applyAlignment="1">
      <alignment horizontal="right" vertical="center" wrapText="1"/>
    </xf>
    <xf numFmtId="0" fontId="46" fillId="34" borderId="57" xfId="5" applyFont="1" applyFill="1" applyBorder="1" applyAlignment="1">
      <alignment horizontal="right" vertical="center" wrapText="1"/>
    </xf>
    <xf numFmtId="0" fontId="1" fillId="34" borderId="77" xfId="5" applyFont="1" applyFill="1" applyBorder="1" applyAlignment="1">
      <alignment horizontal="right" vertical="center"/>
    </xf>
    <xf numFmtId="0" fontId="1" fillId="34" borderId="78" xfId="5" applyFont="1" applyFill="1" applyBorder="1" applyAlignment="1">
      <alignment horizontal="right" vertical="center"/>
    </xf>
    <xf numFmtId="0" fontId="1" fillId="35" borderId="78" xfId="5" applyFont="1" applyFill="1" applyBorder="1" applyAlignment="1">
      <alignment vertical="center"/>
    </xf>
    <xf numFmtId="0" fontId="1" fillId="35" borderId="78" xfId="5" applyFont="1" applyFill="1" applyBorder="1" applyAlignment="1">
      <alignment horizontal="center" vertical="center"/>
    </xf>
    <xf numFmtId="0" fontId="1" fillId="35" borderId="79" xfId="5" applyFont="1" applyFill="1" applyBorder="1" applyAlignment="1">
      <alignment vertical="center"/>
    </xf>
    <xf numFmtId="0" fontId="1" fillId="34" borderId="77" xfId="5" applyFont="1" applyFill="1" applyBorder="1" applyAlignment="1">
      <alignment vertical="center"/>
    </xf>
    <xf numFmtId="0" fontId="1" fillId="34" borderId="78" xfId="5" applyFont="1" applyFill="1" applyBorder="1" applyAlignment="1">
      <alignment vertical="center"/>
    </xf>
    <xf numFmtId="0" fontId="1" fillId="34" borderId="78" xfId="5" applyFont="1" applyFill="1" applyBorder="1" applyAlignment="1">
      <alignment horizontal="center" vertical="center"/>
    </xf>
    <xf numFmtId="0" fontId="1" fillId="34" borderId="79" xfId="5" applyFont="1" applyFill="1" applyBorder="1" applyAlignment="1">
      <alignment vertical="center"/>
    </xf>
    <xf numFmtId="14" fontId="85" fillId="34" borderId="0" xfId="5" applyNumberFormat="1" applyFont="1" applyFill="1" applyAlignment="1">
      <alignment vertical="center"/>
    </xf>
    <xf numFmtId="0" fontId="1" fillId="34" borderId="0" xfId="5" applyFont="1" applyFill="1" applyAlignment="1">
      <alignment horizontal="center" vertical="center"/>
    </xf>
    <xf numFmtId="169" fontId="72" fillId="0" borderId="15" xfId="6" applyNumberFormat="1" applyFont="1" applyBorder="1" applyAlignment="1" applyProtection="1">
      <alignment horizontal="center" vertical="center" shrinkToFit="1"/>
      <protection locked="0"/>
    </xf>
    <xf numFmtId="14" fontId="17" fillId="5" borderId="57" xfId="7" applyNumberFormat="1" applyFont="1" applyFill="1" applyBorder="1"/>
    <xf numFmtId="0" fontId="23" fillId="9" borderId="122" xfId="7" applyFont="1" applyFill="1" applyBorder="1" applyAlignment="1">
      <alignment horizontal="center" vertical="top" wrapText="1"/>
    </xf>
    <xf numFmtId="0" fontId="103" fillId="5" borderId="57" xfId="7" applyFont="1" applyFill="1" applyBorder="1" applyAlignment="1">
      <alignment horizontal="right" vertical="top"/>
    </xf>
    <xf numFmtId="0" fontId="10" fillId="4" borderId="113" xfId="6" applyFont="1" applyFill="1" applyBorder="1" applyAlignment="1">
      <alignment horizontal="center" vertical="center" wrapText="1"/>
    </xf>
    <xf numFmtId="0" fontId="10" fillId="4" borderId="114" xfId="6" applyFont="1" applyFill="1" applyBorder="1" applyAlignment="1">
      <alignment horizontal="center" vertical="center" wrapText="1"/>
    </xf>
    <xf numFmtId="0" fontId="10" fillId="4" borderId="115" xfId="6" applyFont="1" applyFill="1" applyBorder="1" applyAlignment="1">
      <alignment horizontal="center" vertical="center" wrapText="1"/>
    </xf>
    <xf numFmtId="0" fontId="10" fillId="4" borderId="116" xfId="6" applyFont="1" applyFill="1" applyBorder="1" applyAlignment="1">
      <alignment horizontal="center" vertical="center" wrapText="1"/>
    </xf>
    <xf numFmtId="0" fontId="10" fillId="4" borderId="57" xfId="6" applyFont="1" applyFill="1" applyBorder="1" applyAlignment="1">
      <alignment horizontal="center" vertical="center" wrapText="1"/>
    </xf>
    <xf numFmtId="0" fontId="10" fillId="4" borderId="117" xfId="6" applyFont="1" applyFill="1" applyBorder="1" applyAlignment="1">
      <alignment horizontal="center" vertical="center" wrapText="1"/>
    </xf>
    <xf numFmtId="0" fontId="10" fillId="4" borderId="118" xfId="6" applyFont="1" applyFill="1" applyBorder="1" applyAlignment="1">
      <alignment horizontal="center" vertical="center" wrapText="1"/>
    </xf>
    <xf numFmtId="0" fontId="10" fillId="4" borderId="122" xfId="6" applyFont="1" applyFill="1" applyBorder="1" applyAlignment="1">
      <alignment horizontal="center" vertical="center" wrapText="1"/>
    </xf>
    <xf numFmtId="0" fontId="10" fillId="4" borderId="119" xfId="6" applyFont="1" applyFill="1" applyBorder="1" applyAlignment="1">
      <alignment horizontal="center" vertical="center" wrapText="1"/>
    </xf>
    <xf numFmtId="0" fontId="25" fillId="5" borderId="2" xfId="7" applyFont="1" applyFill="1" applyBorder="1" applyAlignment="1">
      <alignment horizontal="center" vertical="top"/>
    </xf>
    <xf numFmtId="0" fontId="13" fillId="0" borderId="1" xfId="7" applyFont="1" applyBorder="1" applyAlignment="1" applyProtection="1">
      <alignment horizontal="center" vertical="center" wrapText="1"/>
      <protection locked="0"/>
    </xf>
    <xf numFmtId="0" fontId="8" fillId="5" borderId="118" xfId="6" applyFont="1" applyFill="1" applyBorder="1" applyAlignment="1">
      <alignment horizontal="left" vertical="top" wrapText="1" indent="1"/>
    </xf>
    <xf numFmtId="0" fontId="26" fillId="5" borderId="122" xfId="6" applyFont="1" applyFill="1" applyBorder="1" applyAlignment="1">
      <alignment horizontal="left" vertical="top" wrapText="1" indent="1"/>
    </xf>
    <xf numFmtId="0" fontId="26" fillId="5" borderId="119" xfId="6" applyFont="1" applyFill="1" applyBorder="1" applyAlignment="1">
      <alignment horizontal="left" vertical="top" wrapText="1" indent="1"/>
    </xf>
    <xf numFmtId="0" fontId="8" fillId="5" borderId="123" xfId="6" applyFont="1" applyFill="1" applyBorder="1" applyAlignment="1">
      <alignment horizontal="center" wrapText="1"/>
    </xf>
    <xf numFmtId="0" fontId="8" fillId="5" borderId="124" xfId="6" applyFont="1" applyFill="1" applyBorder="1" applyAlignment="1">
      <alignment horizontal="center" wrapText="1"/>
    </xf>
    <xf numFmtId="0" fontId="8" fillId="5" borderId="125" xfId="6" applyFont="1" applyFill="1" applyBorder="1" applyAlignment="1">
      <alignment horizontal="center" wrapText="1"/>
    </xf>
    <xf numFmtId="0" fontId="19" fillId="0" borderId="1" xfId="7" applyFont="1" applyBorder="1" applyAlignment="1" applyProtection="1">
      <alignment horizontal="center" vertical="center"/>
      <protection locked="0"/>
    </xf>
    <xf numFmtId="0" fontId="91" fillId="5" borderId="57" xfId="7" applyFont="1" applyFill="1" applyBorder="1" applyAlignment="1">
      <alignment horizontal="left"/>
    </xf>
    <xf numFmtId="0" fontId="30" fillId="9" borderId="57" xfId="7" applyFont="1" applyFill="1" applyBorder="1" applyAlignment="1">
      <alignment horizontal="left" vertical="center" wrapText="1"/>
    </xf>
    <xf numFmtId="0" fontId="21" fillId="3" borderId="129" xfId="7" applyFont="1" applyFill="1" applyBorder="1" applyAlignment="1">
      <alignment horizontal="left" vertical="center" wrapText="1"/>
    </xf>
    <xf numFmtId="0" fontId="21" fillId="3" borderId="130" xfId="7" applyFont="1" applyFill="1" applyBorder="1" applyAlignment="1">
      <alignment horizontal="left" vertical="center" wrapText="1"/>
    </xf>
    <xf numFmtId="0" fontId="65" fillId="8" borderId="113" xfId="7" applyFill="1" applyBorder="1" applyAlignment="1">
      <alignment horizontal="center"/>
    </xf>
    <xf numFmtId="0" fontId="65" fillId="8" borderId="120" xfId="7" applyFill="1" applyBorder="1" applyAlignment="1">
      <alignment horizontal="center"/>
    </xf>
    <xf numFmtId="0" fontId="7" fillId="7" borderId="116" xfId="7" applyFont="1" applyFill="1" applyBorder="1" applyAlignment="1">
      <alignment horizontal="center" vertical="center" wrapText="1"/>
    </xf>
    <xf numFmtId="0" fontId="7" fillId="7" borderId="3" xfId="7" applyFont="1" applyFill="1" applyBorder="1" applyAlignment="1">
      <alignment horizontal="center" vertical="center" wrapText="1"/>
    </xf>
    <xf numFmtId="0" fontId="7" fillId="6" borderId="118" xfId="7" applyFont="1" applyFill="1" applyBorder="1" applyAlignment="1">
      <alignment horizontal="center" vertical="center" wrapText="1"/>
    </xf>
    <xf numFmtId="0" fontId="7" fillId="6" borderId="121" xfId="7" applyFont="1" applyFill="1" applyBorder="1" applyAlignment="1">
      <alignment horizontal="center" vertical="center" wrapText="1"/>
    </xf>
    <xf numFmtId="0" fontId="65" fillId="8" borderId="113" xfId="7" applyFill="1" applyBorder="1" applyAlignment="1">
      <alignment horizontal="right" indent="1"/>
      <extLst>
        <ext uri="smNativeData">
          <pm:cellMargin xmlns:pm="smNativeData" id="1660587014" l="0" r="192" t="0" b="0" textRotation="0"/>
        </ext>
      </extLst>
    </xf>
    <xf numFmtId="0" fontId="65" fillId="8" borderId="120" xfId="7" applyFill="1" applyBorder="1" applyAlignment="1">
      <alignment horizontal="right" indent="1"/>
      <extLst>
        <ext uri="smNativeData">
          <pm:cellMargin xmlns:pm="smNativeData" id="1660587014" l="0" r="192" t="0" b="0" textRotation="0"/>
        </ext>
      </extLst>
    </xf>
    <xf numFmtId="0" fontId="5" fillId="5" borderId="113" xfId="7" applyFont="1" applyFill="1" applyBorder="1" applyAlignment="1">
      <alignment horizontal="left" vertical="center" indent="1"/>
    </xf>
    <xf numFmtId="0" fontId="5" fillId="5" borderId="114" xfId="7" applyFont="1" applyFill="1" applyBorder="1" applyAlignment="1">
      <alignment horizontal="left" vertical="center" indent="1"/>
    </xf>
    <xf numFmtId="0" fontId="14" fillId="5" borderId="114" xfId="7" applyFont="1" applyFill="1" applyBorder="1" applyAlignment="1">
      <alignment horizontal="right" vertical="top"/>
    </xf>
    <xf numFmtId="0" fontId="14" fillId="5" borderId="115" xfId="7" applyFont="1" applyFill="1" applyBorder="1" applyAlignment="1">
      <alignment horizontal="right" vertical="top"/>
    </xf>
    <xf numFmtId="0" fontId="26" fillId="5" borderId="116" xfId="6" applyFont="1" applyFill="1" applyBorder="1" applyAlignment="1">
      <alignment horizontal="left" vertical="top" wrapText="1" indent="1"/>
    </xf>
    <xf numFmtId="0" fontId="26" fillId="5" borderId="57" xfId="6" applyFont="1" applyFill="1" applyBorder="1" applyAlignment="1">
      <alignment horizontal="left" vertical="top" wrapText="1" indent="1"/>
    </xf>
    <xf numFmtId="0" fontId="26" fillId="5" borderId="117" xfId="6" applyFont="1" applyFill="1" applyBorder="1" applyAlignment="1">
      <alignment horizontal="left" vertical="top" wrapText="1" indent="1"/>
    </xf>
    <xf numFmtId="0" fontId="0" fillId="0" borderId="7" xfId="7" applyFont="1" applyBorder="1" applyAlignment="1" applyProtection="1">
      <alignment horizontal="left" vertical="center"/>
      <protection locked="0"/>
    </xf>
    <xf numFmtId="0" fontId="65" fillId="0" borderId="7" xfId="7" applyBorder="1" applyAlignment="1" applyProtection="1">
      <alignment horizontal="left" vertical="center"/>
      <protection locked="0"/>
    </xf>
    <xf numFmtId="0" fontId="99" fillId="33" borderId="28" xfId="7" applyFont="1" applyFill="1" applyBorder="1" applyAlignment="1" applyProtection="1">
      <alignment horizontal="left" vertical="center"/>
      <protection locked="0"/>
    </xf>
    <xf numFmtId="0" fontId="23" fillId="7" borderId="116" xfId="3" applyFont="1" applyFill="1" applyBorder="1" applyAlignment="1">
      <alignment horizontal="right" vertical="top" wrapText="1" indent="1"/>
      <extLst>
        <ext uri="smNativeData">
          <pm:cellMargin xmlns:pm="smNativeData" id="1660587014" l="0" r="192" t="0" b="0" textRotation="0"/>
        </ext>
      </extLst>
    </xf>
    <xf numFmtId="0" fontId="23" fillId="7" borderId="3" xfId="3" applyFont="1" applyFill="1" applyBorder="1" applyAlignment="1">
      <alignment horizontal="right" vertical="top" wrapText="1" indent="1"/>
      <extLst>
        <ext uri="smNativeData">
          <pm:cellMargin xmlns:pm="smNativeData" id="1660587014" l="0" r="192" t="0" b="0" textRotation="0"/>
        </ext>
      </extLst>
    </xf>
    <xf numFmtId="0" fontId="23" fillId="7" borderId="57" xfId="3" applyFont="1" applyFill="1" applyBorder="1" applyAlignment="1">
      <alignment horizontal="right" vertical="top" wrapText="1" indent="1"/>
      <extLst>
        <ext uri="smNativeData">
          <pm:cellMargin xmlns:pm="smNativeData" id="1660587014" l="0" r="192" t="0" b="0" textRotation="0"/>
        </ext>
      </extLst>
    </xf>
    <xf numFmtId="0" fontId="99" fillId="33" borderId="6" xfId="7" applyFont="1" applyFill="1" applyBorder="1" applyAlignment="1" applyProtection="1">
      <alignment horizontal="left" vertical="center"/>
      <protection locked="0"/>
    </xf>
    <xf numFmtId="0" fontId="23" fillId="7" borderId="116" xfId="3" applyFont="1" applyFill="1" applyBorder="1" applyAlignment="1">
      <alignment horizontal="right" vertical="center" indent="1"/>
      <extLst>
        <ext uri="smNativeData">
          <pm:cellMargin xmlns:pm="smNativeData" id="1660587014" l="0" r="192" t="0" b="0" textRotation="0"/>
        </ext>
      </extLst>
    </xf>
    <xf numFmtId="0" fontId="23" fillId="7" borderId="3" xfId="3" applyFont="1" applyFill="1" applyBorder="1" applyAlignment="1">
      <alignment horizontal="right" vertical="center" indent="1"/>
      <extLst>
        <ext uri="smNativeData">
          <pm:cellMargin xmlns:pm="smNativeData" id="1660587014" l="0" r="192" t="0" b="0" textRotation="0"/>
        </ext>
      </extLst>
    </xf>
    <xf numFmtId="0" fontId="0" fillId="0" borderId="4" xfId="7" applyFont="1" applyBorder="1" applyAlignment="1" applyProtection="1">
      <alignment horizontal="left" vertical="center"/>
      <protection locked="0"/>
    </xf>
    <xf numFmtId="0" fontId="65" fillId="0" borderId="4" xfId="7" applyBorder="1" applyAlignment="1" applyProtection="1">
      <alignment horizontal="left" vertical="center"/>
      <protection locked="0"/>
    </xf>
    <xf numFmtId="0" fontId="25" fillId="7" borderId="116" xfId="7" applyFont="1" applyFill="1" applyBorder="1" applyAlignment="1">
      <alignment horizontal="right" indent="1"/>
      <extLst>
        <ext uri="smNativeData">
          <pm:cellMargin xmlns:pm="smNativeData" id="1660587014" l="0" r="192" t="0" b="0" textRotation="0"/>
        </ext>
      </extLst>
    </xf>
    <xf numFmtId="0" fontId="25" fillId="7" borderId="3" xfId="7" applyFont="1" applyFill="1" applyBorder="1" applyAlignment="1">
      <alignment horizontal="right" indent="1"/>
      <extLst>
        <ext uri="smNativeData">
          <pm:cellMargin xmlns:pm="smNativeData" id="1660587014" l="0" r="192" t="0" b="0" textRotation="0"/>
        </ext>
      </extLst>
    </xf>
    <xf numFmtId="0" fontId="7" fillId="5" borderId="2" xfId="6" applyFont="1" applyFill="1" applyBorder="1" applyAlignment="1">
      <alignment horizontal="left" vertical="center" wrapText="1"/>
    </xf>
    <xf numFmtId="0" fontId="17" fillId="5" borderId="57" xfId="7" applyFont="1" applyFill="1" applyBorder="1" applyAlignment="1">
      <alignment horizontal="left" vertical="center" wrapText="1" indent="1"/>
    </xf>
    <xf numFmtId="0" fontId="17" fillId="5" borderId="57" xfId="7" applyFont="1" applyFill="1" applyBorder="1" applyAlignment="1">
      <alignment horizontal="left" vertical="top" wrapText="1" indent="1"/>
    </xf>
    <xf numFmtId="0" fontId="17" fillId="5" borderId="117" xfId="7" applyFont="1" applyFill="1" applyBorder="1" applyAlignment="1">
      <alignment horizontal="left" vertical="top" wrapText="1" indent="1"/>
    </xf>
    <xf numFmtId="0" fontId="17" fillId="5" borderId="122" xfId="7" applyFont="1" applyFill="1" applyBorder="1" applyAlignment="1">
      <alignment horizontal="left" vertical="top" wrapText="1" indent="1"/>
    </xf>
    <xf numFmtId="0" fontId="17" fillId="5" borderId="119" xfId="7" applyFont="1" applyFill="1" applyBorder="1" applyAlignment="1">
      <alignment horizontal="left" vertical="top" wrapText="1" indent="1"/>
    </xf>
    <xf numFmtId="0" fontId="4" fillId="10" borderId="113" xfId="7" applyFont="1" applyFill="1" applyBorder="1" applyAlignment="1">
      <alignment horizontal="left" vertical="top" wrapText="1" indent="1"/>
    </xf>
    <xf numFmtId="0" fontId="4" fillId="10" borderId="114" xfId="7" applyFont="1" applyFill="1" applyBorder="1" applyAlignment="1">
      <alignment horizontal="left" vertical="top" wrapText="1" indent="1"/>
    </xf>
    <xf numFmtId="0" fontId="4" fillId="10" borderId="115" xfId="7" applyFont="1" applyFill="1" applyBorder="1" applyAlignment="1">
      <alignment horizontal="left" vertical="top" wrapText="1" indent="1"/>
    </xf>
    <xf numFmtId="0" fontId="4" fillId="10" borderId="116" xfId="7" applyFont="1" applyFill="1" applyBorder="1" applyAlignment="1">
      <alignment horizontal="left" vertical="top" wrapText="1" indent="1"/>
    </xf>
    <xf numFmtId="0" fontId="4" fillId="10" borderId="57" xfId="7" applyFont="1" applyFill="1" applyBorder="1" applyAlignment="1">
      <alignment horizontal="left" vertical="top" wrapText="1" indent="1"/>
    </xf>
    <xf numFmtId="0" fontId="4" fillId="10" borderId="117" xfId="7" applyFont="1" applyFill="1" applyBorder="1" applyAlignment="1">
      <alignment horizontal="left" vertical="top" wrapText="1" indent="1"/>
    </xf>
    <xf numFmtId="0" fontId="4" fillId="10" borderId="118" xfId="7" applyFont="1" applyFill="1" applyBorder="1" applyAlignment="1">
      <alignment horizontal="left" vertical="top" wrapText="1" indent="1"/>
    </xf>
    <xf numFmtId="0" fontId="4" fillId="10" borderId="122" xfId="7" applyFont="1" applyFill="1" applyBorder="1" applyAlignment="1">
      <alignment horizontal="left" vertical="top" wrapText="1" indent="1"/>
    </xf>
    <xf numFmtId="0" fontId="4" fillId="10" borderId="119" xfId="7" applyFont="1" applyFill="1" applyBorder="1" applyAlignment="1">
      <alignment horizontal="left" vertical="top" wrapText="1" indent="1"/>
    </xf>
    <xf numFmtId="0" fontId="21" fillId="5" borderId="57" xfId="7" applyFont="1" applyFill="1" applyBorder="1" applyAlignment="1">
      <alignment horizontal="left" shrinkToFit="1"/>
    </xf>
    <xf numFmtId="0" fontId="21" fillId="5" borderId="117" xfId="7" applyFont="1" applyFill="1" applyBorder="1" applyAlignment="1">
      <alignment horizontal="left" shrinkToFit="1"/>
    </xf>
    <xf numFmtId="0" fontId="14" fillId="5" borderId="57" xfId="7" applyFont="1" applyFill="1" applyBorder="1" applyAlignment="1">
      <alignment horizontal="right" vertical="top" wrapText="1"/>
    </xf>
    <xf numFmtId="0" fontId="10" fillId="4" borderId="113" xfId="6" applyFont="1" applyFill="1" applyBorder="1" applyAlignment="1">
      <alignment horizontal="left" vertical="top" wrapText="1" indent="1"/>
    </xf>
    <xf numFmtId="0" fontId="10" fillId="4" borderId="114" xfId="6" applyFont="1" applyFill="1" applyBorder="1" applyAlignment="1">
      <alignment horizontal="left" vertical="top" wrapText="1" indent="1"/>
    </xf>
    <xf numFmtId="0" fontId="10" fillId="4" borderId="115" xfId="6" applyFont="1" applyFill="1" applyBorder="1" applyAlignment="1">
      <alignment horizontal="left" vertical="top" wrapText="1" indent="1"/>
    </xf>
    <xf numFmtId="0" fontId="10" fillId="4" borderId="116" xfId="6" applyFont="1" applyFill="1" applyBorder="1" applyAlignment="1">
      <alignment horizontal="left" vertical="top" wrapText="1" indent="1"/>
    </xf>
    <xf numFmtId="0" fontId="10" fillId="4" borderId="57" xfId="6" applyFont="1" applyFill="1" applyBorder="1" applyAlignment="1">
      <alignment horizontal="left" vertical="top" wrapText="1" indent="1"/>
    </xf>
    <xf numFmtId="0" fontId="10" fillId="4" borderId="117" xfId="6" applyFont="1" applyFill="1" applyBorder="1" applyAlignment="1">
      <alignment horizontal="left" vertical="top" wrapText="1" indent="1"/>
    </xf>
    <xf numFmtId="0" fontId="10" fillId="4" borderId="118" xfId="6" applyFont="1" applyFill="1" applyBorder="1" applyAlignment="1">
      <alignment horizontal="left" vertical="top" wrapText="1" indent="1"/>
    </xf>
    <xf numFmtId="0" fontId="10" fillId="4" borderId="122" xfId="6" applyFont="1" applyFill="1" applyBorder="1" applyAlignment="1">
      <alignment horizontal="left" vertical="top" wrapText="1" indent="1"/>
    </xf>
    <xf numFmtId="0" fontId="10" fillId="4" borderId="119" xfId="6" applyFont="1" applyFill="1" applyBorder="1" applyAlignment="1">
      <alignment horizontal="left" vertical="top" wrapText="1" indent="1"/>
    </xf>
    <xf numFmtId="0" fontId="65" fillId="6" borderId="118" xfId="7" applyFill="1" applyBorder="1" applyAlignment="1">
      <alignment horizontal="right" indent="1"/>
      <extLst>
        <ext uri="smNativeData">
          <pm:cellMargin xmlns:pm="smNativeData" id="1660587014" l="0" r="192" t="0" b="0" textRotation="0"/>
        </ext>
      </extLst>
    </xf>
    <xf numFmtId="0" fontId="65" fillId="6" borderId="121" xfId="7" applyFill="1" applyBorder="1" applyAlignment="1">
      <alignment horizontal="right" indent="1"/>
      <extLst>
        <ext uri="smNativeData">
          <pm:cellMargin xmlns:pm="smNativeData" id="1660587014" l="0" r="192" t="0" b="0" textRotation="0"/>
        </ext>
      </extLst>
    </xf>
    <xf numFmtId="0" fontId="1" fillId="5" borderId="57" xfId="7" applyFont="1" applyFill="1" applyBorder="1" applyAlignment="1">
      <alignment horizontal="center" vertical="center" wrapText="1"/>
    </xf>
    <xf numFmtId="0" fontId="24" fillId="11" borderId="17" xfId="3" applyFont="1" applyFill="1" applyBorder="1" applyAlignment="1">
      <alignment horizontal="left" vertical="center"/>
    </xf>
    <xf numFmtId="0" fontId="112" fillId="5" borderId="89" xfId="5" applyFont="1" applyFill="1" applyBorder="1" applyAlignment="1">
      <alignment horizontal="left" vertical="center"/>
    </xf>
    <xf numFmtId="0" fontId="112" fillId="5" borderId="57" xfId="5" applyFont="1" applyFill="1" applyBorder="1" applyAlignment="1">
      <alignment horizontal="left" vertical="center"/>
    </xf>
    <xf numFmtId="0" fontId="112" fillId="5" borderId="95" xfId="5" applyFont="1" applyFill="1" applyBorder="1" applyAlignment="1">
      <alignment horizontal="left" vertical="center"/>
    </xf>
    <xf numFmtId="0" fontId="85" fillId="5" borderId="57" xfId="5" applyFont="1" applyFill="1" applyBorder="1" applyAlignment="1">
      <alignment horizontal="center" vertical="center"/>
    </xf>
    <xf numFmtId="0" fontId="28" fillId="5" borderId="100" xfId="7" applyFont="1" applyFill="1" applyBorder="1" applyAlignment="1">
      <alignment horizontal="left" vertical="center"/>
    </xf>
    <xf numFmtId="0" fontId="28" fillId="5" borderId="101" xfId="7" applyFont="1" applyFill="1" applyBorder="1" applyAlignment="1">
      <alignment horizontal="left" vertical="center"/>
    </xf>
    <xf numFmtId="0" fontId="28" fillId="5" borderId="102" xfId="7" applyFont="1" applyFill="1" applyBorder="1" applyAlignment="1">
      <alignment horizontal="left" vertical="center"/>
    </xf>
    <xf numFmtId="0" fontId="29" fillId="17" borderId="19" xfId="5" applyFont="1" applyFill="1" applyBorder="1" applyAlignment="1">
      <alignment horizontal="center" vertical="center"/>
    </xf>
    <xf numFmtId="0" fontId="29" fillId="17" borderId="93" xfId="5" applyFont="1" applyFill="1" applyBorder="1" applyAlignment="1">
      <alignment horizontal="center" vertical="center"/>
    </xf>
    <xf numFmtId="0" fontId="71" fillId="30" borderId="57" xfId="5" applyFont="1" applyFill="1" applyBorder="1" applyAlignment="1">
      <alignment horizontal="right" vertical="center"/>
    </xf>
    <xf numFmtId="0" fontId="95" fillId="33" borderId="40" xfId="5" applyFont="1" applyFill="1" applyBorder="1" applyAlignment="1">
      <alignment horizontal="left" vertical="top" wrapText="1"/>
    </xf>
    <xf numFmtId="0" fontId="95" fillId="33" borderId="57" xfId="5" applyFont="1" applyFill="1" applyBorder="1" applyAlignment="1">
      <alignment horizontal="left" vertical="top" wrapText="1"/>
    </xf>
    <xf numFmtId="0" fontId="79" fillId="33" borderId="40" xfId="5" applyFont="1" applyFill="1" applyBorder="1" applyAlignment="1">
      <alignment horizontal="left" vertical="top"/>
    </xf>
    <xf numFmtId="0" fontId="79" fillId="33" borderId="57" xfId="5" applyFont="1" applyFill="1" applyBorder="1" applyAlignment="1">
      <alignment horizontal="left" vertical="top"/>
    </xf>
    <xf numFmtId="0" fontId="79" fillId="18" borderId="40" xfId="5" applyFont="1" applyFill="1" applyBorder="1" applyAlignment="1">
      <alignment horizontal="left" vertical="top"/>
    </xf>
    <xf numFmtId="0" fontId="79" fillId="18" borderId="57" xfId="5" applyFont="1" applyFill="1" applyBorder="1" applyAlignment="1">
      <alignment horizontal="left" vertical="top"/>
    </xf>
    <xf numFmtId="0" fontId="29" fillId="23" borderId="103" xfId="5" applyFont="1" applyFill="1" applyBorder="1" applyAlignment="1">
      <alignment horizontal="center" vertical="center"/>
    </xf>
    <xf numFmtId="0" fontId="29" fillId="23" borderId="91" xfId="5" applyFont="1" applyFill="1" applyBorder="1" applyAlignment="1">
      <alignment horizontal="center" vertical="center"/>
    </xf>
    <xf numFmtId="0" fontId="45" fillId="16" borderId="89" xfId="0" applyFont="1" applyFill="1" applyBorder="1" applyAlignment="1">
      <alignment horizontal="right" vertical="top" wrapText="1"/>
    </xf>
    <xf numFmtId="0" fontId="45" fillId="16" borderId="18" xfId="0" applyFont="1" applyFill="1" applyBorder="1" applyAlignment="1">
      <alignment horizontal="right" vertical="top" wrapText="1"/>
    </xf>
    <xf numFmtId="0" fontId="6" fillId="18" borderId="92" xfId="5" applyFont="1" applyFill="1" applyBorder="1" applyAlignment="1">
      <alignment horizontal="left" vertical="center" wrapText="1"/>
    </xf>
    <xf numFmtId="0" fontId="6" fillId="18" borderId="41" xfId="5" applyFont="1" applyFill="1" applyBorder="1" applyAlignment="1">
      <alignment horizontal="left" vertical="center" wrapText="1"/>
    </xf>
    <xf numFmtId="0" fontId="1" fillId="5" borderId="57" xfId="5" applyFont="1" applyFill="1" applyBorder="1" applyAlignment="1">
      <alignment horizontal="center" vertical="center" wrapText="1"/>
    </xf>
    <xf numFmtId="0" fontId="1" fillId="26" borderId="57" xfId="5" applyFont="1" applyFill="1" applyBorder="1" applyAlignment="1">
      <alignment horizontal="center" vertical="top" wrapText="1"/>
    </xf>
    <xf numFmtId="0" fontId="33" fillId="0" borderId="15" xfId="5" applyFont="1" applyBorder="1" applyAlignment="1" applyProtection="1">
      <alignment horizontal="center" vertical="center"/>
      <protection locked="0"/>
    </xf>
    <xf numFmtId="0" fontId="17" fillId="0" borderId="15" xfId="5" applyFont="1" applyBorder="1" applyAlignment="1" applyProtection="1">
      <alignment horizontal="center" vertical="center" wrapText="1"/>
      <protection locked="0"/>
    </xf>
    <xf numFmtId="0" fontId="36" fillId="0" borderId="15" xfId="5" applyFont="1" applyBorder="1" applyAlignment="1" applyProtection="1">
      <alignment horizontal="center" vertical="center" shrinkToFit="1"/>
      <protection locked="0"/>
    </xf>
    <xf numFmtId="14" fontId="1" fillId="0" borderId="15" xfId="5" applyNumberFormat="1" applyFont="1" applyBorder="1" applyAlignment="1" applyProtection="1">
      <alignment horizontal="center" vertical="center"/>
      <protection locked="0"/>
    </xf>
    <xf numFmtId="0" fontId="1" fillId="0" borderId="15" xfId="5" applyFont="1" applyBorder="1" applyAlignment="1" applyProtection="1">
      <alignment horizontal="center" vertical="center" shrinkToFit="1"/>
      <protection locked="0"/>
    </xf>
    <xf numFmtId="0" fontId="1" fillId="0" borderId="30" xfId="5" applyFont="1" applyBorder="1" applyAlignment="1" applyProtection="1">
      <alignment horizontal="center" vertical="center" shrinkToFit="1"/>
      <protection locked="0"/>
    </xf>
    <xf numFmtId="0" fontId="1" fillId="0" borderId="31" xfId="5" applyFont="1" applyBorder="1" applyAlignment="1" applyProtection="1">
      <alignment horizontal="center" vertical="center" shrinkToFit="1"/>
      <protection locked="0"/>
    </xf>
    <xf numFmtId="0" fontId="1" fillId="0" borderId="32" xfId="5" applyFont="1" applyBorder="1" applyAlignment="1" applyProtection="1">
      <alignment horizontal="center" vertical="center" shrinkToFit="1"/>
      <protection locked="0"/>
    </xf>
    <xf numFmtId="14" fontId="17" fillId="24" borderId="104" xfId="5" applyNumberFormat="1" applyFont="1" applyFill="1" applyBorder="1" applyAlignment="1">
      <alignment horizontal="center" vertical="center" wrapText="1"/>
    </xf>
    <xf numFmtId="14" fontId="17" fillId="24" borderId="97" xfId="5" applyNumberFormat="1" applyFont="1" applyFill="1" applyBorder="1" applyAlignment="1">
      <alignment horizontal="center" vertical="center" wrapText="1"/>
    </xf>
    <xf numFmtId="0" fontId="38" fillId="30" borderId="90" xfId="0" applyFont="1" applyFill="1" applyBorder="1" applyAlignment="1">
      <alignment horizontal="right" vertical="top"/>
    </xf>
    <xf numFmtId="0" fontId="38" fillId="30" borderId="33" xfId="0" applyFont="1" applyFill="1" applyBorder="1" applyAlignment="1">
      <alignment horizontal="right" vertical="top"/>
    </xf>
    <xf numFmtId="0" fontId="38" fillId="30" borderId="96" xfId="0" applyFont="1" applyFill="1" applyBorder="1" applyAlignment="1">
      <alignment horizontal="right" vertical="top"/>
    </xf>
    <xf numFmtId="0" fontId="9" fillId="30" borderId="92" xfId="0" applyFont="1" applyFill="1" applyBorder="1" applyAlignment="1">
      <alignment horizontal="left" vertical="center"/>
    </xf>
    <xf numFmtId="0" fontId="9" fillId="30" borderId="38" xfId="0" applyFont="1" applyFill="1" applyBorder="1" applyAlignment="1">
      <alignment horizontal="left" vertical="center"/>
    </xf>
    <xf numFmtId="0" fontId="38" fillId="33" borderId="89" xfId="0" applyFont="1" applyFill="1" applyBorder="1" applyAlignment="1">
      <alignment horizontal="right" vertical="top"/>
    </xf>
    <xf numFmtId="0" fontId="38" fillId="33" borderId="18" xfId="0" applyFont="1" applyFill="1" applyBorder="1" applyAlignment="1">
      <alignment horizontal="right" vertical="top"/>
    </xf>
    <xf numFmtId="0" fontId="81" fillId="30" borderId="92" xfId="5" applyFont="1" applyFill="1" applyBorder="1" applyAlignment="1">
      <alignment horizontal="left" vertical="center"/>
    </xf>
    <xf numFmtId="0" fontId="81" fillId="30" borderId="41" xfId="5" applyFont="1" applyFill="1" applyBorder="1" applyAlignment="1">
      <alignment horizontal="left" vertical="center"/>
    </xf>
    <xf numFmtId="0" fontId="39" fillId="30" borderId="92" xfId="5" applyFont="1" applyFill="1" applyBorder="1" applyAlignment="1">
      <alignment horizontal="center" vertical="center"/>
    </xf>
    <xf numFmtId="0" fontId="39" fillId="30" borderId="41" xfId="5" applyFont="1" applyFill="1" applyBorder="1" applyAlignment="1">
      <alignment horizontal="center" vertical="center"/>
    </xf>
    <xf numFmtId="0" fontId="82" fillId="0" borderId="58" xfId="4" applyFont="1" applyBorder="1" applyAlignment="1" applyProtection="1">
      <alignment horizontal="center" vertical="center"/>
      <protection locked="0"/>
    </xf>
    <xf numFmtId="0" fontId="82" fillId="0" borderId="59" xfId="4" applyFont="1" applyBorder="1" applyAlignment="1" applyProtection="1">
      <alignment horizontal="center" vertical="center"/>
      <protection locked="0"/>
    </xf>
    <xf numFmtId="0" fontId="82" fillId="0" borderId="34" xfId="4" applyFont="1" applyBorder="1" applyAlignment="1" applyProtection="1">
      <alignment horizontal="center" vertical="center"/>
      <protection locked="0"/>
    </xf>
    <xf numFmtId="0" fontId="81" fillId="30" borderId="57" xfId="5" applyFont="1" applyFill="1" applyBorder="1" applyAlignment="1">
      <alignment horizontal="left" vertical="center"/>
    </xf>
    <xf numFmtId="0" fontId="62" fillId="30" borderId="57" xfId="5" applyFont="1" applyFill="1" applyBorder="1" applyAlignment="1">
      <alignment horizontal="right" vertical="center"/>
    </xf>
    <xf numFmtId="0" fontId="17" fillId="30" borderId="15" xfId="5" applyFont="1" applyFill="1" applyBorder="1" applyAlignment="1">
      <alignment horizontal="left" vertical="center" wrapText="1"/>
    </xf>
    <xf numFmtId="169" fontId="70" fillId="0" borderId="15" xfId="8" applyNumberFormat="1" applyFont="1" applyBorder="1" applyAlignment="1" applyProtection="1">
      <alignment horizontal="center" vertical="center" shrinkToFit="1"/>
      <protection locked="0"/>
    </xf>
    <xf numFmtId="0" fontId="17" fillId="30" borderId="15" xfId="5" applyFont="1" applyFill="1" applyBorder="1" applyAlignment="1">
      <alignment horizontal="center" vertical="center"/>
    </xf>
    <xf numFmtId="169" fontId="70" fillId="17" borderId="15" xfId="8" applyNumberFormat="1" applyFont="1" applyFill="1" applyBorder="1" applyAlignment="1" applyProtection="1">
      <alignment horizontal="center" vertical="center" shrinkToFit="1"/>
    </xf>
    <xf numFmtId="169" fontId="70" fillId="17" borderId="84" xfId="8" applyNumberFormat="1" applyFont="1" applyFill="1" applyBorder="1" applyAlignment="1" applyProtection="1">
      <alignment horizontal="center" vertical="center" shrinkToFit="1"/>
    </xf>
    <xf numFmtId="0" fontId="70" fillId="0" borderId="32" xfId="5" applyFont="1" applyBorder="1" applyAlignment="1" applyProtection="1">
      <alignment horizontal="left" vertical="center" shrinkToFit="1"/>
      <protection locked="0"/>
    </xf>
    <xf numFmtId="0" fontId="70" fillId="0" borderId="131" xfId="5" applyFont="1" applyBorder="1" applyAlignment="1" applyProtection="1">
      <alignment horizontal="left" vertical="center" shrinkToFit="1"/>
      <protection locked="0"/>
    </xf>
    <xf numFmtId="169" fontId="70" fillId="0" borderId="32" xfId="8" applyNumberFormat="1" applyFont="1" applyBorder="1" applyAlignment="1" applyProtection="1">
      <alignment horizontal="center" vertical="center" shrinkToFit="1"/>
      <protection locked="0"/>
    </xf>
    <xf numFmtId="0" fontId="70" fillId="0" borderId="32" xfId="5" applyFont="1" applyBorder="1" applyAlignment="1" applyProtection="1">
      <alignment horizontal="center" vertical="center"/>
      <protection locked="0"/>
    </xf>
    <xf numFmtId="169" fontId="70" fillId="17" borderId="19" xfId="8" applyNumberFormat="1" applyFont="1" applyFill="1" applyBorder="1" applyAlignment="1" applyProtection="1">
      <alignment horizontal="center" vertical="center" shrinkToFit="1"/>
    </xf>
    <xf numFmtId="169" fontId="70" fillId="17" borderId="83" xfId="8" applyNumberFormat="1" applyFont="1" applyFill="1" applyBorder="1" applyAlignment="1" applyProtection="1">
      <alignment horizontal="center" vertical="center" shrinkToFit="1"/>
    </xf>
    <xf numFmtId="0" fontId="42" fillId="30" borderId="81" xfId="5" applyFont="1" applyFill="1" applyBorder="1" applyAlignment="1">
      <alignment horizontal="left"/>
    </xf>
    <xf numFmtId="0" fontId="41" fillId="30" borderId="81" xfId="0" applyFont="1" applyFill="1" applyBorder="1" applyAlignment="1">
      <alignment horizontal="right" vertical="top"/>
    </xf>
    <xf numFmtId="0" fontId="41" fillId="30" borderId="18" xfId="0" applyFont="1" applyFill="1" applyBorder="1" applyAlignment="1">
      <alignment horizontal="right" vertical="top"/>
    </xf>
    <xf numFmtId="0" fontId="43" fillId="30" borderId="40" xfId="7" applyFont="1" applyFill="1" applyBorder="1" applyAlignment="1">
      <alignment horizontal="left" vertical="center"/>
    </xf>
    <xf numFmtId="0" fontId="23" fillId="30" borderId="57" xfId="5" applyFont="1" applyFill="1" applyBorder="1" applyAlignment="1">
      <alignment horizontal="center"/>
    </xf>
    <xf numFmtId="0" fontId="23" fillId="30" borderId="19" xfId="5" applyFont="1" applyFill="1" applyBorder="1" applyAlignment="1">
      <alignment horizontal="right"/>
    </xf>
    <xf numFmtId="0" fontId="23" fillId="30" borderId="83" xfId="5" applyFont="1" applyFill="1" applyBorder="1" applyAlignment="1">
      <alignment horizontal="right"/>
    </xf>
    <xf numFmtId="0" fontId="35" fillId="5" borderId="57" xfId="5" applyFont="1" applyFill="1" applyBorder="1" applyAlignment="1">
      <alignment horizontal="left" vertical="center"/>
    </xf>
    <xf numFmtId="0" fontId="35" fillId="5" borderId="57" xfId="5" applyFont="1" applyFill="1" applyBorder="1" applyAlignment="1">
      <alignment horizontal="center" vertical="center"/>
    </xf>
    <xf numFmtId="164" fontId="35" fillId="17" borderId="19" xfId="8" applyFont="1" applyFill="1" applyBorder="1" applyAlignment="1" applyProtection="1">
      <alignment horizontal="right" vertical="center"/>
    </xf>
    <xf numFmtId="164" fontId="35" fillId="17" borderId="83" xfId="8" applyFont="1" applyFill="1" applyBorder="1" applyAlignment="1" applyProtection="1">
      <alignment horizontal="right" vertical="center"/>
    </xf>
    <xf numFmtId="0" fontId="71" fillId="5" borderId="57" xfId="5" applyFont="1" applyFill="1" applyBorder="1" applyAlignment="1">
      <alignment horizontal="right"/>
    </xf>
    <xf numFmtId="169" fontId="66" fillId="33" borderId="138" xfId="5" applyNumberFormat="1" applyFont="1" applyFill="1" applyBorder="1" applyAlignment="1">
      <alignment horizontal="center" shrinkToFit="1"/>
    </xf>
    <xf numFmtId="169" fontId="66" fillId="33" borderId="137" xfId="5" applyNumberFormat="1" applyFont="1" applyFill="1" applyBorder="1" applyAlignment="1">
      <alignment horizontal="center" shrinkToFit="1"/>
    </xf>
    <xf numFmtId="0" fontId="70" fillId="5" borderId="15" xfId="5" applyFont="1" applyFill="1" applyBorder="1" applyAlignment="1">
      <alignment horizontal="center" vertical="center"/>
    </xf>
    <xf numFmtId="0" fontId="70" fillId="5" borderId="84" xfId="5" applyFont="1" applyFill="1" applyBorder="1" applyAlignment="1">
      <alignment horizontal="center" vertical="center"/>
    </xf>
    <xf numFmtId="169" fontId="70" fillId="0" borderId="59" xfId="8" applyNumberFormat="1" applyFont="1" applyBorder="1" applyAlignment="1" applyProtection="1">
      <alignment horizontal="center" vertical="center" shrinkToFit="1"/>
      <protection locked="0"/>
    </xf>
    <xf numFmtId="169" fontId="70" fillId="0" borderId="105" xfId="8" applyNumberFormat="1" applyFont="1" applyBorder="1" applyAlignment="1" applyProtection="1">
      <alignment horizontal="center" vertical="center" shrinkToFit="1"/>
      <protection locked="0"/>
    </xf>
    <xf numFmtId="0" fontId="25" fillId="18" borderId="40" xfId="5" applyFont="1" applyFill="1" applyBorder="1" applyAlignment="1">
      <alignment horizontal="left" vertical="top" wrapText="1"/>
    </xf>
    <xf numFmtId="0" fontId="25" fillId="18" borderId="41" xfId="5" applyFont="1" applyFill="1" applyBorder="1" applyAlignment="1">
      <alignment horizontal="left" vertical="top" wrapText="1"/>
    </xf>
    <xf numFmtId="0" fontId="32" fillId="33" borderId="57" xfId="5" applyFont="1" applyFill="1" applyBorder="1" applyAlignment="1">
      <alignment horizontal="right" vertical="center"/>
      <extLst>
        <ext uri="smNativeData">
          <pm:cellMargin xmlns:pm="smNativeData" id="1660587014" l="0" r="0" t="0" b="0" textRotation="1"/>
        </ext>
      </extLst>
    </xf>
    <xf numFmtId="0" fontId="69" fillId="5" borderId="57" xfId="5" applyFont="1" applyFill="1" applyBorder="1" applyAlignment="1">
      <alignment horizontal="center" vertical="center"/>
    </xf>
    <xf numFmtId="0" fontId="79" fillId="18" borderId="40" xfId="5" applyFont="1" applyFill="1" applyBorder="1" applyAlignment="1">
      <alignment horizontal="left" vertical="top" wrapText="1"/>
    </xf>
    <xf numFmtId="0" fontId="79" fillId="18" borderId="41" xfId="5" applyFont="1" applyFill="1" applyBorder="1" applyAlignment="1">
      <alignment horizontal="left" vertical="top" wrapText="1"/>
    </xf>
    <xf numFmtId="0" fontId="70" fillId="0" borderId="15" xfId="5" applyFont="1" applyBorder="1" applyAlignment="1" applyProtection="1">
      <alignment horizontal="left" vertical="center" shrinkToFit="1"/>
      <protection locked="0"/>
    </xf>
    <xf numFmtId="0" fontId="70" fillId="0" borderId="34" xfId="5" applyFont="1" applyBorder="1" applyAlignment="1" applyProtection="1">
      <alignment horizontal="left" vertical="center" shrinkToFit="1"/>
      <protection locked="0"/>
    </xf>
    <xf numFmtId="169" fontId="17" fillId="0" borderId="15" xfId="8" applyNumberFormat="1" applyFont="1" applyBorder="1" applyAlignment="1" applyProtection="1">
      <alignment horizontal="center" vertical="center" shrinkToFit="1"/>
      <protection locked="0"/>
    </xf>
    <xf numFmtId="169" fontId="70" fillId="30" borderId="15" xfId="8" applyNumberFormat="1" applyFont="1" applyFill="1" applyBorder="1" applyAlignment="1" applyProtection="1">
      <alignment horizontal="center" vertical="center" shrinkToFit="1"/>
    </xf>
    <xf numFmtId="169" fontId="70" fillId="30" borderId="84" xfId="8" applyNumberFormat="1" applyFont="1" applyFill="1" applyBorder="1" applyAlignment="1" applyProtection="1">
      <alignment horizontal="center" vertical="center" shrinkToFit="1"/>
    </xf>
    <xf numFmtId="0" fontId="45" fillId="16" borderId="61" xfId="0" applyFont="1" applyFill="1" applyBorder="1" applyAlignment="1">
      <alignment horizontal="right" vertical="top"/>
    </xf>
    <xf numFmtId="0" fontId="45" fillId="16" borderId="18" xfId="0" applyFont="1" applyFill="1" applyBorder="1" applyAlignment="1">
      <alignment horizontal="right" vertical="top"/>
    </xf>
    <xf numFmtId="0" fontId="6" fillId="18" borderId="63" xfId="7" applyFont="1" applyFill="1" applyBorder="1" applyAlignment="1">
      <alignment horizontal="left" vertical="center"/>
    </xf>
    <xf numFmtId="0" fontId="6" fillId="18" borderId="41" xfId="7" applyFont="1" applyFill="1" applyBorder="1" applyAlignment="1">
      <alignment horizontal="left" vertical="center"/>
    </xf>
    <xf numFmtId="169" fontId="70" fillId="0" borderId="35" xfId="8" applyNumberFormat="1" applyFont="1" applyBorder="1" applyAlignment="1" applyProtection="1">
      <alignment horizontal="center" vertical="center" shrinkToFit="1"/>
      <protection locked="0"/>
    </xf>
    <xf numFmtId="169" fontId="70" fillId="0" borderId="65" xfId="8" applyNumberFormat="1" applyFont="1" applyBorder="1" applyAlignment="1" applyProtection="1">
      <alignment horizontal="center" vertical="center" shrinkToFit="1"/>
      <protection locked="0"/>
    </xf>
    <xf numFmtId="169" fontId="70" fillId="0" borderId="36" xfId="8" applyNumberFormat="1" applyFont="1" applyBorder="1" applyAlignment="1" applyProtection="1">
      <alignment horizontal="center" vertical="center" shrinkToFit="1"/>
      <protection locked="0"/>
    </xf>
    <xf numFmtId="0" fontId="83" fillId="5" borderId="57" xfId="5" applyFont="1" applyFill="1" applyBorder="1" applyAlignment="1">
      <alignment horizontal="right"/>
    </xf>
    <xf numFmtId="169" fontId="83" fillId="29" borderId="140" xfId="8" applyNumberFormat="1" applyFont="1" applyFill="1" applyBorder="1" applyAlignment="1" applyProtection="1">
      <alignment horizontal="center" shrinkToFit="1"/>
    </xf>
    <xf numFmtId="169" fontId="83" fillId="29" borderId="139" xfId="8" applyNumberFormat="1" applyFont="1" applyFill="1" applyBorder="1" applyAlignment="1" applyProtection="1">
      <alignment horizontal="center" shrinkToFit="1"/>
    </xf>
    <xf numFmtId="0" fontId="42" fillId="16" borderId="61" xfId="5" applyFont="1" applyFill="1" applyBorder="1" applyAlignment="1">
      <alignment horizontal="left"/>
    </xf>
    <xf numFmtId="0" fontId="35" fillId="17" borderId="29" xfId="5" applyFont="1" applyFill="1" applyBorder="1" applyAlignment="1">
      <alignment horizontal="right" vertical="center"/>
    </xf>
    <xf numFmtId="0" fontId="35" fillId="17" borderId="134" xfId="5" applyFont="1" applyFill="1" applyBorder="1" applyAlignment="1">
      <alignment horizontal="right" vertical="center"/>
    </xf>
    <xf numFmtId="0" fontId="36" fillId="30" borderId="57" xfId="5" applyFont="1" applyFill="1" applyBorder="1" applyAlignment="1">
      <alignment horizontal="right"/>
    </xf>
    <xf numFmtId="169" fontId="36" fillId="30" borderId="140" xfId="8" applyNumberFormat="1" applyFont="1" applyFill="1" applyBorder="1" applyAlignment="1" applyProtection="1">
      <alignment horizontal="center" shrinkToFit="1"/>
    </xf>
    <xf numFmtId="169" fontId="36" fillId="30" borderId="139" xfId="8" applyNumberFormat="1" applyFont="1" applyFill="1" applyBorder="1" applyAlignment="1" applyProtection="1">
      <alignment horizontal="center" shrinkToFit="1"/>
    </xf>
    <xf numFmtId="0" fontId="17" fillId="30" borderId="67" xfId="5" applyFont="1" applyFill="1" applyBorder="1" applyAlignment="1">
      <alignment horizontal="left" vertical="center"/>
    </xf>
    <xf numFmtId="164" fontId="17" fillId="30" borderId="68" xfId="8" applyFont="1" applyFill="1" applyBorder="1" applyAlignment="1" applyProtection="1">
      <alignment horizontal="center" vertical="center"/>
    </xf>
    <xf numFmtId="164" fontId="17" fillId="30" borderId="69" xfId="8" applyFont="1" applyFill="1" applyBorder="1" applyAlignment="1" applyProtection="1">
      <alignment horizontal="center" vertical="center"/>
    </xf>
    <xf numFmtId="0" fontId="17" fillId="30" borderId="2" xfId="5" applyFont="1" applyFill="1" applyBorder="1" applyAlignment="1">
      <alignment horizontal="center" vertical="center"/>
    </xf>
    <xf numFmtId="0" fontId="47" fillId="33" borderId="71" xfId="0" applyFont="1" applyFill="1" applyBorder="1" applyAlignment="1">
      <alignment horizontal="right" vertical="top"/>
    </xf>
    <xf numFmtId="0" fontId="47" fillId="33" borderId="18" xfId="0" applyFont="1" applyFill="1" applyBorder="1" applyAlignment="1">
      <alignment horizontal="right" vertical="top"/>
    </xf>
    <xf numFmtId="0" fontId="49" fillId="30" borderId="73" xfId="7" applyFont="1" applyFill="1" applyBorder="1" applyAlignment="1">
      <alignment horizontal="left" vertical="center"/>
    </xf>
    <xf numFmtId="0" fontId="49" fillId="30" borderId="41" xfId="7" applyFont="1" applyFill="1" applyBorder="1" applyAlignment="1">
      <alignment horizontal="left" vertical="center"/>
    </xf>
    <xf numFmtId="0" fontId="46" fillId="30" borderId="111" xfId="5" applyFont="1" applyFill="1" applyBorder="1" applyAlignment="1">
      <alignment horizontal="center" vertical="center"/>
    </xf>
    <xf numFmtId="0" fontId="46" fillId="30" borderId="99" xfId="5" applyFont="1" applyFill="1" applyBorder="1" applyAlignment="1">
      <alignment horizontal="center" vertical="center"/>
    </xf>
    <xf numFmtId="0" fontId="18" fillId="33" borderId="73" xfId="5" applyFont="1" applyFill="1" applyBorder="1" applyAlignment="1">
      <alignment horizontal="left" vertical="top" wrapText="1" indent="1"/>
    </xf>
    <xf numFmtId="0" fontId="18" fillId="33" borderId="41" xfId="5" applyFont="1" applyFill="1" applyBorder="1" applyAlignment="1">
      <alignment horizontal="left" vertical="top" wrapText="1" indent="1"/>
    </xf>
    <xf numFmtId="0" fontId="97" fillId="30" borderId="73" xfId="5" applyFont="1" applyFill="1" applyBorder="1" applyAlignment="1">
      <alignment horizontal="left" vertical="top" wrapText="1" indent="1"/>
    </xf>
    <xf numFmtId="0" fontId="97" fillId="30" borderId="41" xfId="5" applyFont="1" applyFill="1" applyBorder="1" applyAlignment="1">
      <alignment horizontal="left" vertical="top" wrapText="1" indent="1"/>
    </xf>
    <xf numFmtId="14" fontId="17" fillId="30" borderId="106" xfId="5" applyNumberFormat="1" applyFont="1" applyFill="1" applyBorder="1" applyAlignment="1">
      <alignment horizontal="center" vertical="center" wrapText="1"/>
    </xf>
    <xf numFmtId="14" fontId="17" fillId="30" borderId="79" xfId="5" applyNumberFormat="1" applyFont="1" applyFill="1" applyBorder="1" applyAlignment="1">
      <alignment horizontal="center" vertical="center" wrapText="1"/>
    </xf>
    <xf numFmtId="0" fontId="97" fillId="30" borderId="57" xfId="5" applyFont="1" applyFill="1" applyBorder="1" applyAlignment="1">
      <alignment horizontal="right" wrapText="1" indent="1"/>
      <extLst>
        <ext uri="smNativeData">
          <pm:cellMargin xmlns:pm="smNativeData" id="1660587014" l="192" r="0" t="0" b="0" textRotation="0"/>
        </ext>
      </extLst>
    </xf>
    <xf numFmtId="169" fontId="80" fillId="30" borderId="42" xfId="5" applyNumberFormat="1" applyFont="1" applyFill="1" applyBorder="1" applyAlignment="1">
      <alignment horizontal="center" shrinkToFit="1"/>
    </xf>
    <xf numFmtId="169" fontId="80" fillId="30" borderId="107" xfId="5" applyNumberFormat="1" applyFont="1" applyFill="1" applyBorder="1" applyAlignment="1">
      <alignment horizontal="center" shrinkToFit="1"/>
    </xf>
    <xf numFmtId="169" fontId="86" fillId="33" borderId="110" xfId="5" applyNumberFormat="1" applyFont="1" applyFill="1" applyBorder="1" applyAlignment="1">
      <alignment horizontal="center" shrinkToFit="1"/>
    </xf>
    <xf numFmtId="169" fontId="86" fillId="33" borderId="75" xfId="5" applyNumberFormat="1" applyFont="1" applyFill="1" applyBorder="1" applyAlignment="1">
      <alignment horizontal="center" shrinkToFit="1"/>
    </xf>
    <xf numFmtId="0" fontId="32" fillId="30" borderId="73" xfId="6" applyFont="1" applyFill="1" applyBorder="1" applyAlignment="1">
      <alignment horizontal="left" vertical="center" wrapText="1" indent="1"/>
      <extLst>
        <ext uri="smNativeData">
          <pm:cellMargin xmlns:pm="smNativeData" id="1660587014" l="192" r="0" t="0" b="0" textRotation="0"/>
        </ext>
      </extLst>
    </xf>
    <xf numFmtId="0" fontId="32" fillId="30" borderId="41" xfId="6" applyFont="1" applyFill="1" applyBorder="1" applyAlignment="1">
      <alignment horizontal="left" vertical="center" wrapText="1" indent="1"/>
      <extLst>
        <ext uri="smNativeData">
          <pm:cellMargin xmlns:pm="smNativeData" id="1660587014" l="192" r="0" t="0" b="0" textRotation="0"/>
        </ext>
      </extLst>
    </xf>
    <xf numFmtId="0" fontId="53" fillId="30" borderId="57" xfId="8" applyNumberFormat="1" applyFont="1" applyFill="1" applyBorder="1" applyAlignment="1" applyProtection="1">
      <alignment horizontal="left" wrapText="1"/>
    </xf>
    <xf numFmtId="166" fontId="53" fillId="30" borderId="57" xfId="8" applyNumberFormat="1" applyFont="1" applyFill="1" applyBorder="1" applyAlignment="1" applyProtection="1">
      <alignment horizontal="right"/>
    </xf>
    <xf numFmtId="0" fontId="53" fillId="30" borderId="57" xfId="5" applyFont="1" applyFill="1" applyBorder="1" applyAlignment="1">
      <alignment horizontal="center"/>
    </xf>
    <xf numFmtId="167" fontId="53" fillId="30" borderId="57" xfId="5" applyNumberFormat="1" applyFont="1" applyFill="1" applyBorder="1" applyAlignment="1">
      <alignment horizontal="center"/>
    </xf>
    <xf numFmtId="0" fontId="87" fillId="30" borderId="73" xfId="5" applyFont="1" applyFill="1" applyBorder="1" applyAlignment="1">
      <alignment horizontal="left" wrapText="1" indent="1"/>
    </xf>
    <xf numFmtId="0" fontId="87" fillId="30" borderId="57" xfId="5" applyFont="1" applyFill="1" applyBorder="1" applyAlignment="1">
      <alignment horizontal="left" wrapText="1" indent="1"/>
    </xf>
    <xf numFmtId="0" fontId="47" fillId="30" borderId="71" xfId="0" applyFont="1" applyFill="1" applyBorder="1" applyAlignment="1">
      <alignment horizontal="right" vertical="top"/>
    </xf>
    <xf numFmtId="0" fontId="47" fillId="30" borderId="18" xfId="0" applyFont="1" applyFill="1" applyBorder="1" applyAlignment="1">
      <alignment horizontal="right" vertical="top"/>
    </xf>
    <xf numFmtId="0" fontId="47" fillId="30" borderId="108" xfId="0" applyFont="1" applyFill="1" applyBorder="1" applyAlignment="1">
      <alignment horizontal="right" vertical="top"/>
    </xf>
    <xf numFmtId="0" fontId="32" fillId="30" borderId="73" xfId="6" applyFont="1" applyFill="1" applyBorder="1" applyAlignment="1">
      <alignment horizontal="left" vertical="center" wrapText="1" indent="1"/>
      <extLst>
        <ext uri="smNativeData">
          <pm:cellMargin xmlns:pm="smNativeData" id="1660587014" l="0" r="0" t="0" b="0" textRotation="1"/>
        </ext>
      </extLst>
    </xf>
    <xf numFmtId="0" fontId="32" fillId="30" borderId="57" xfId="6" applyFont="1" applyFill="1" applyBorder="1" applyAlignment="1">
      <alignment horizontal="left" vertical="center" wrapText="1" indent="1"/>
      <extLst>
        <ext uri="smNativeData">
          <pm:cellMargin xmlns:pm="smNativeData" id="1660587014" l="0" r="0" t="0" b="0" textRotation="1"/>
        </ext>
      </extLst>
    </xf>
    <xf numFmtId="0" fontId="52" fillId="30" borderId="73" xfId="5" applyFont="1" applyFill="1" applyBorder="1" applyAlignment="1">
      <alignment horizontal="left" wrapText="1"/>
    </xf>
    <xf numFmtId="0" fontId="52" fillId="30" borderId="57" xfId="5" applyFont="1" applyFill="1" applyBorder="1" applyAlignment="1">
      <alignment horizontal="left" wrapText="1"/>
    </xf>
    <xf numFmtId="0" fontId="23" fillId="0" borderId="57" xfId="3" applyFont="1" applyBorder="1" applyAlignment="1">
      <alignment horizontal="left" vertical="top" wrapText="1"/>
    </xf>
    <xf numFmtId="0" fontId="25" fillId="0" borderId="37" xfId="3" applyFont="1" applyBorder="1" applyAlignment="1">
      <alignment horizontal="center" vertical="center" shrinkToFit="1"/>
    </xf>
    <xf numFmtId="0" fontId="7" fillId="0" borderId="12" xfId="3" applyFont="1" applyBorder="1" applyAlignment="1">
      <alignment horizontal="center" vertical="center"/>
    </xf>
    <xf numFmtId="0" fontId="1" fillId="0" borderId="11" xfId="3" applyFont="1" applyBorder="1" applyAlignment="1">
      <alignment horizontal="left" shrinkToFit="1"/>
    </xf>
    <xf numFmtId="0" fontId="17" fillId="0" borderId="11" xfId="3" applyFont="1" applyBorder="1" applyAlignment="1">
      <alignment horizontal="left"/>
    </xf>
    <xf numFmtId="0" fontId="17" fillId="0" borderId="20" xfId="3" applyFont="1" applyBorder="1" applyAlignment="1">
      <alignment horizontal="left"/>
    </xf>
    <xf numFmtId="0" fontId="32" fillId="0" borderId="0" xfId="3" applyFont="1" applyAlignment="1">
      <alignment horizontal="center" vertical="center"/>
    </xf>
    <xf numFmtId="0" fontId="17" fillId="0" borderId="0" xfId="3" applyFont="1" applyAlignment="1">
      <alignment horizontal="right"/>
    </xf>
    <xf numFmtId="0" fontId="1" fillId="0" borderId="0" xfId="3" applyFont="1" applyAlignment="1">
      <alignment horizontal="left" vertical="center"/>
    </xf>
    <xf numFmtId="0" fontId="85" fillId="0" borderId="0" xfId="3" applyFont="1" applyAlignment="1">
      <alignment horizontal="left"/>
    </xf>
    <xf numFmtId="0" fontId="32" fillId="0" borderId="0" xfId="3" applyFont="1" applyAlignment="1">
      <alignment horizontal="left" shrinkToFit="1"/>
    </xf>
    <xf numFmtId="0" fontId="31" fillId="0" borderId="57" xfId="0" applyFont="1" applyBorder="1" applyAlignment="1">
      <alignment horizontal="right" vertical="top" wrapText="1"/>
    </xf>
    <xf numFmtId="0" fontId="85" fillId="0" borderId="0" xfId="3" applyFont="1" applyAlignment="1">
      <alignment horizontal="left" vertical="top"/>
    </xf>
    <xf numFmtId="0" fontId="37" fillId="0" borderId="0" xfId="3" applyFont="1" applyAlignment="1">
      <alignment horizontal="left" wrapText="1"/>
    </xf>
    <xf numFmtId="0" fontId="30" fillId="0" borderId="0" xfId="3" applyFont="1" applyAlignment="1">
      <alignment horizontal="right" vertical="top" wrapText="1"/>
    </xf>
    <xf numFmtId="0" fontId="17" fillId="0" borderId="0" xfId="3" applyFont="1" applyAlignment="1">
      <alignment horizontal="left" vertical="top" wrapText="1"/>
    </xf>
    <xf numFmtId="0" fontId="12" fillId="0" borderId="0" xfId="3" applyFont="1" applyAlignment="1">
      <alignment horizontal="left" vertical="top" wrapText="1"/>
    </xf>
    <xf numFmtId="0" fontId="12" fillId="0" borderId="11" xfId="3" applyFont="1" applyBorder="1" applyAlignment="1">
      <alignment horizontal="left"/>
    </xf>
    <xf numFmtId="14" fontId="12" fillId="0" borderId="11" xfId="3" applyNumberFormat="1" applyFont="1" applyBorder="1" applyAlignment="1">
      <alignment horizontal="center"/>
    </xf>
    <xf numFmtId="14" fontId="12" fillId="0" borderId="11" xfId="3" applyNumberFormat="1" applyFont="1" applyBorder="1" applyAlignment="1">
      <alignment horizontal="left" shrinkToFit="1"/>
    </xf>
    <xf numFmtId="0" fontId="25" fillId="0" borderId="57" xfId="3" applyFont="1" applyBorder="1" applyAlignment="1">
      <alignment horizontal="left" vertical="top" wrapText="1"/>
    </xf>
    <xf numFmtId="0" fontId="25" fillId="0" borderId="57" xfId="3" applyFont="1" applyBorder="1" applyAlignment="1">
      <alignment horizontal="left" vertical="center" wrapText="1"/>
    </xf>
    <xf numFmtId="0" fontId="32" fillId="0" borderId="0" xfId="3" applyFont="1" applyAlignment="1">
      <alignment horizontal="left" vertical="top"/>
    </xf>
    <xf numFmtId="0" fontId="25" fillId="0" borderId="0" xfId="3" applyFont="1" applyAlignment="1">
      <alignment horizontal="left" vertical="top" wrapText="1"/>
    </xf>
    <xf numFmtId="0" fontId="32" fillId="0" borderId="0" xfId="3" applyFont="1" applyAlignment="1">
      <alignment horizontal="left" vertical="center"/>
    </xf>
    <xf numFmtId="0" fontId="25" fillId="0" borderId="0" xfId="3" applyFont="1" applyAlignment="1">
      <alignment horizontal="center" vertical="center"/>
    </xf>
    <xf numFmtId="0" fontId="85" fillId="0" borderId="0" xfId="3" applyFont="1" applyAlignment="1">
      <alignment horizontal="left" vertical="center"/>
    </xf>
    <xf numFmtId="14" fontId="12" fillId="0" borderId="11" xfId="3" applyNumberFormat="1" applyFont="1" applyBorder="1" applyAlignment="1">
      <alignment horizontal="left"/>
    </xf>
    <xf numFmtId="0" fontId="12" fillId="0" borderId="12" xfId="3" applyFont="1" applyBorder="1" applyAlignment="1">
      <alignment horizontal="right" vertical="center" wrapText="1" indent="1"/>
      <extLst>
        <ext uri="smNativeData">
          <pm:cellMargin xmlns:pm="smNativeData" id="1660587014" l="0" r="192" t="0" b="0" textRotation="0"/>
        </ext>
      </extLst>
    </xf>
    <xf numFmtId="0" fontId="7" fillId="0" borderId="12" xfId="3" applyFont="1" applyBorder="1" applyAlignment="1">
      <alignment horizontal="center" vertical="center" wrapText="1"/>
    </xf>
    <xf numFmtId="0" fontId="17" fillId="0" borderId="12" xfId="3" applyFont="1" applyBorder="1" applyAlignment="1">
      <alignment horizontal="right" vertical="center" wrapText="1" indent="1"/>
      <extLst>
        <ext uri="smNativeData">
          <pm:cellMargin xmlns:pm="smNativeData" id="1660587014" l="0" r="192" t="0" b="0" textRotation="0"/>
        </ext>
      </extLst>
    </xf>
    <xf numFmtId="165" fontId="7" fillId="0" borderId="44" xfId="3" applyNumberFormat="1" applyFont="1" applyBorder="1" applyAlignment="1">
      <alignment horizontal="center" vertical="center"/>
    </xf>
    <xf numFmtId="0" fontId="18" fillId="0" borderId="0" xfId="3" applyFont="1" applyAlignment="1">
      <alignment horizontal="left"/>
    </xf>
    <xf numFmtId="0" fontId="12" fillId="0" borderId="0" xfId="3" applyFont="1" applyAlignment="1">
      <alignment horizontal="left" wrapText="1"/>
    </xf>
    <xf numFmtId="0" fontId="12" fillId="0" borderId="0" xfId="3" applyFont="1" applyAlignment="1">
      <alignment horizontal="left"/>
    </xf>
    <xf numFmtId="0" fontId="7" fillId="34" borderId="73" xfId="5" applyFont="1" applyFill="1" applyBorder="1" applyAlignment="1">
      <alignment horizontal="right" wrapText="1"/>
    </xf>
    <xf numFmtId="0" fontId="7" fillId="34" borderId="57" xfId="5" applyFont="1" applyFill="1" applyBorder="1" applyAlignment="1">
      <alignment horizontal="right" wrapText="1"/>
    </xf>
    <xf numFmtId="169" fontId="82" fillId="34" borderId="136" xfId="5" applyNumberFormat="1" applyFont="1" applyFill="1" applyBorder="1" applyAlignment="1">
      <alignment horizontal="center" shrinkToFit="1"/>
    </xf>
    <xf numFmtId="169" fontId="82" fillId="34" borderId="135" xfId="5" applyNumberFormat="1" applyFont="1" applyFill="1" applyBorder="1" applyAlignment="1">
      <alignment horizontal="center" shrinkToFit="1"/>
    </xf>
    <xf numFmtId="0" fontId="97" fillId="35" borderId="57" xfId="5" applyFont="1" applyFill="1" applyBorder="1" applyAlignment="1">
      <alignment horizontal="right" wrapText="1" indent="1"/>
      <extLst>
        <ext uri="smNativeData">
          <pm:cellMargin xmlns:pm="smNativeData" id="1660587014" l="192" r="0" t="0" b="0" textRotation="0"/>
        </ext>
      </extLst>
    </xf>
    <xf numFmtId="0" fontId="97" fillId="35" borderId="57" xfId="5" applyFont="1" applyFill="1" applyBorder="1" applyAlignment="1">
      <alignment horizontal="right" wrapText="1" indent="1"/>
      <extLst>
        <ext uri="smNativeData">
          <pm:cellMargin xmlns:pm="smNativeData" id="1660587014" l="192" r="0" t="0" b="0" textRotation="0"/>
        </ext>
      </extLst>
    </xf>
    <xf numFmtId="0" fontId="60" fillId="31" borderId="100" xfId="7" applyFont="1" applyFill="1" applyBorder="1" applyAlignment="1">
      <alignment horizontal="left" vertical="center"/>
    </xf>
    <xf numFmtId="0" fontId="60" fillId="31" borderId="101" xfId="7" applyFont="1" applyFill="1" applyBorder="1" applyAlignment="1">
      <alignment horizontal="left" vertical="center"/>
    </xf>
    <xf numFmtId="0" fontId="60" fillId="31" borderId="102" xfId="7" applyFont="1" applyFill="1" applyBorder="1" applyAlignment="1">
      <alignment horizontal="left" vertical="center"/>
    </xf>
    <xf numFmtId="0" fontId="1" fillId="32" borderId="57" xfId="5" applyFont="1" applyFill="1" applyBorder="1" applyAlignment="1">
      <alignment horizontal="center" vertical="center" wrapText="1"/>
    </xf>
    <xf numFmtId="0" fontId="1" fillId="32" borderId="57" xfId="5" applyFont="1" applyFill="1" applyBorder="1" applyAlignment="1">
      <alignment horizontal="center" vertical="top" wrapText="1"/>
    </xf>
    <xf numFmtId="0" fontId="33" fillId="32" borderId="57" xfId="5" applyFont="1" applyFill="1" applyBorder="1" applyAlignment="1">
      <alignment horizontal="center" vertical="top"/>
    </xf>
    <xf numFmtId="0" fontId="70" fillId="32" borderId="57" xfId="0" applyFont="1" applyFill="1" applyBorder="1" applyAlignment="1">
      <alignment horizontal="center" vertical="center" wrapText="1"/>
    </xf>
    <xf numFmtId="0" fontId="116" fillId="32" borderId="57" xfId="0" applyFont="1" applyFill="1" applyBorder="1" applyAlignment="1">
      <alignment horizontal="center" vertical="center" shrinkToFit="1"/>
    </xf>
    <xf numFmtId="0" fontId="1" fillId="32" borderId="57" xfId="5" applyFont="1" applyFill="1" applyBorder="1" applyAlignment="1">
      <alignment horizontal="center" vertical="center" shrinkToFit="1"/>
    </xf>
    <xf numFmtId="0" fontId="29" fillId="32" borderId="89" xfId="5" applyFont="1" applyFill="1" applyBorder="1" applyAlignment="1">
      <alignment horizontal="center" vertical="center"/>
    </xf>
    <xf numFmtId="0" fontId="29" fillId="32" borderId="91" xfId="5" applyFont="1" applyFill="1" applyBorder="1" applyAlignment="1">
      <alignment horizontal="center" vertical="center"/>
    </xf>
    <xf numFmtId="0" fontId="61" fillId="31" borderId="92" xfId="5" applyFont="1" applyFill="1" applyBorder="1" applyAlignment="1">
      <alignment horizontal="left" vertical="center" wrapText="1"/>
    </xf>
    <xf numFmtId="0" fontId="61" fillId="31" borderId="57" xfId="5" applyFont="1" applyFill="1" applyBorder="1" applyAlignment="1">
      <alignment horizontal="left" vertical="center" wrapText="1"/>
    </xf>
    <xf numFmtId="0" fontId="1" fillId="0" borderId="58" xfId="0" applyFont="1" applyBorder="1" applyAlignment="1" applyProtection="1">
      <alignment horizontal="center" vertical="center"/>
      <protection locked="0"/>
    </xf>
    <xf numFmtId="0" fontId="1" fillId="0" borderId="59" xfId="0" applyFont="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14" fontId="1" fillId="34" borderId="57" xfId="5" applyNumberFormat="1" applyFont="1" applyFill="1" applyBorder="1" applyAlignment="1">
      <alignment horizontal="center" vertical="center"/>
    </xf>
    <xf numFmtId="14" fontId="17" fillId="32" borderId="57" xfId="5" applyNumberFormat="1" applyFont="1" applyFill="1" applyBorder="1" applyAlignment="1">
      <alignment horizontal="center" vertical="center"/>
    </xf>
    <xf numFmtId="14" fontId="17" fillId="32" borderId="93" xfId="5" applyNumberFormat="1" applyFont="1" applyFill="1" applyBorder="1" applyAlignment="1">
      <alignment horizontal="center" vertical="center"/>
    </xf>
    <xf numFmtId="14" fontId="115" fillId="5" borderId="89" xfId="5" applyNumberFormat="1" applyFont="1" applyFill="1" applyBorder="1" applyAlignment="1">
      <alignment horizontal="left" vertical="center"/>
    </xf>
    <xf numFmtId="0" fontId="115" fillId="5" borderId="57" xfId="5" applyFont="1" applyFill="1" applyBorder="1" applyAlignment="1">
      <alignment horizontal="left" vertical="center"/>
    </xf>
    <xf numFmtId="0" fontId="115" fillId="5" borderId="95" xfId="5" applyFont="1" applyFill="1" applyBorder="1" applyAlignment="1">
      <alignment horizontal="left" vertical="center"/>
    </xf>
    <xf numFmtId="0" fontId="81" fillId="35" borderId="92" xfId="5" applyFont="1" applyFill="1" applyBorder="1" applyAlignment="1">
      <alignment horizontal="left" vertical="center"/>
    </xf>
    <xf numFmtId="0" fontId="81" fillId="35" borderId="57" xfId="5" applyFont="1" applyFill="1" applyBorder="1" applyAlignment="1">
      <alignment horizontal="left" vertical="center"/>
    </xf>
    <xf numFmtId="0" fontId="62" fillId="32" borderId="57" xfId="5" applyFont="1" applyFill="1" applyBorder="1" applyAlignment="1">
      <alignment horizontal="right" vertical="center"/>
    </xf>
    <xf numFmtId="0" fontId="42" fillId="32" borderId="81" xfId="5" applyFont="1" applyFill="1" applyBorder="1" applyAlignment="1">
      <alignment horizontal="left"/>
    </xf>
    <xf numFmtId="0" fontId="41" fillId="16" borderId="81" xfId="0" applyFont="1" applyFill="1" applyBorder="1" applyAlignment="1">
      <alignment horizontal="right" vertical="top"/>
    </xf>
    <xf numFmtId="0" fontId="41" fillId="16" borderId="18" xfId="0" applyFont="1" applyFill="1" applyBorder="1" applyAlignment="1">
      <alignment horizontal="right" vertical="top"/>
    </xf>
    <xf numFmtId="0" fontId="43" fillId="34" borderId="40" xfId="7" applyFont="1" applyFill="1" applyBorder="1" applyAlignment="1">
      <alignment horizontal="left" vertical="center"/>
    </xf>
    <xf numFmtId="0" fontId="23" fillId="32" borderId="57" xfId="5" applyFont="1" applyFill="1" applyBorder="1" applyAlignment="1">
      <alignment horizontal="center"/>
    </xf>
    <xf numFmtId="0" fontId="23" fillId="32" borderId="57" xfId="5" applyFont="1" applyFill="1" applyBorder="1" applyAlignment="1">
      <alignment horizontal="left"/>
    </xf>
    <xf numFmtId="0" fontId="23" fillId="32" borderId="57" xfId="5" applyFont="1" applyFill="1" applyBorder="1" applyAlignment="1">
      <alignment horizontal="right"/>
    </xf>
    <xf numFmtId="0" fontId="23" fillId="32" borderId="83" xfId="5" applyFont="1" applyFill="1" applyBorder="1" applyAlignment="1">
      <alignment horizontal="right"/>
    </xf>
    <xf numFmtId="0" fontId="35" fillId="32" borderId="57" xfId="5" applyFont="1" applyFill="1" applyBorder="1" applyAlignment="1">
      <alignment horizontal="left" vertical="center"/>
    </xf>
    <xf numFmtId="0" fontId="35" fillId="32" borderId="41" xfId="5" applyFont="1" applyFill="1" applyBorder="1" applyAlignment="1">
      <alignment horizontal="left" vertical="center"/>
    </xf>
    <xf numFmtId="0" fontId="35" fillId="32" borderId="57" xfId="5" applyFont="1" applyFill="1" applyBorder="1" applyAlignment="1">
      <alignment horizontal="center" vertical="center"/>
    </xf>
    <xf numFmtId="164" fontId="35" fillId="32" borderId="57" xfId="8" applyFont="1" applyFill="1" applyBorder="1" applyAlignment="1" applyProtection="1">
      <alignment horizontal="right" vertical="center"/>
    </xf>
    <xf numFmtId="164" fontId="35" fillId="32" borderId="83" xfId="8" applyFont="1" applyFill="1" applyBorder="1" applyAlignment="1" applyProtection="1">
      <alignment horizontal="right" vertical="center"/>
    </xf>
    <xf numFmtId="0" fontId="79" fillId="34" borderId="40" xfId="5" applyFont="1" applyFill="1" applyBorder="1" applyAlignment="1">
      <alignment horizontal="left" vertical="top"/>
    </xf>
    <xf numFmtId="0" fontId="79" fillId="34" borderId="57" xfId="5" applyFont="1" applyFill="1" applyBorder="1" applyAlignment="1">
      <alignment horizontal="left" vertical="top"/>
    </xf>
    <xf numFmtId="14" fontId="17" fillId="32" borderId="95" xfId="5" applyNumberFormat="1" applyFont="1" applyFill="1" applyBorder="1" applyAlignment="1">
      <alignment horizontal="center" vertical="center" wrapText="1"/>
    </xf>
    <xf numFmtId="14" fontId="17" fillId="32" borderId="97" xfId="5" applyNumberFormat="1" applyFont="1" applyFill="1" applyBorder="1" applyAlignment="1">
      <alignment horizontal="center" vertical="center" wrapText="1"/>
    </xf>
    <xf numFmtId="0" fontId="38" fillId="27" borderId="90" xfId="0" applyFont="1" applyFill="1" applyBorder="1" applyAlignment="1">
      <alignment horizontal="right" vertical="top"/>
    </xf>
    <xf numFmtId="0" fontId="38" fillId="27" borderId="33" xfId="0" applyFont="1" applyFill="1" applyBorder="1" applyAlignment="1">
      <alignment horizontal="right" vertical="top"/>
    </xf>
    <xf numFmtId="0" fontId="38" fillId="27" borderId="96" xfId="0" applyFont="1" applyFill="1" applyBorder="1" applyAlignment="1">
      <alignment horizontal="right" vertical="top"/>
    </xf>
    <xf numFmtId="0" fontId="81" fillId="28" borderId="92" xfId="0" applyFont="1" applyFill="1" applyBorder="1" applyAlignment="1">
      <alignment horizontal="left" vertical="center"/>
    </xf>
    <xf numFmtId="0" fontId="81" fillId="28" borderId="38" xfId="0" applyFont="1" applyFill="1" applyBorder="1" applyAlignment="1">
      <alignment horizontal="left" vertical="center"/>
    </xf>
    <xf numFmtId="0" fontId="38" fillId="31" borderId="89" xfId="0" applyFont="1" applyFill="1" applyBorder="1" applyAlignment="1">
      <alignment horizontal="right" vertical="top"/>
    </xf>
    <xf numFmtId="0" fontId="38" fillId="31" borderId="18" xfId="0" applyFont="1" applyFill="1" applyBorder="1" applyAlignment="1">
      <alignment horizontal="right" vertical="top"/>
    </xf>
    <xf numFmtId="0" fontId="81" fillId="31" borderId="92" xfId="5" applyFont="1" applyFill="1" applyBorder="1" applyAlignment="1">
      <alignment horizontal="left" vertical="center"/>
    </xf>
    <xf numFmtId="0" fontId="81" fillId="31" borderId="41" xfId="5" applyFont="1" applyFill="1" applyBorder="1" applyAlignment="1">
      <alignment horizontal="left" vertical="center"/>
    </xf>
    <xf numFmtId="0" fontId="82" fillId="0" borderId="15" xfId="4" applyFont="1" applyBorder="1" applyAlignment="1" applyProtection="1">
      <alignment horizontal="center" vertical="center"/>
      <protection locked="0"/>
    </xf>
    <xf numFmtId="0" fontId="84" fillId="32" borderId="57" xfId="5" applyFont="1" applyFill="1" applyBorder="1" applyAlignment="1">
      <alignment horizontal="center" vertical="top"/>
    </xf>
    <xf numFmtId="0" fontId="39" fillId="31" borderId="92" xfId="5" applyFont="1" applyFill="1" applyBorder="1" applyAlignment="1">
      <alignment horizontal="left" vertical="center" indent="1"/>
      <extLst>
        <ext uri="smNativeData">
          <pm:cellMargin xmlns:pm="smNativeData" id="1660587014" l="192" r="0" t="0" b="0" textRotation="0"/>
        </ext>
      </extLst>
    </xf>
    <xf numFmtId="0" fontId="39" fillId="31" borderId="41" xfId="5" applyFont="1" applyFill="1" applyBorder="1" applyAlignment="1">
      <alignment horizontal="left" vertical="center" indent="1"/>
      <extLst>
        <ext uri="smNativeData">
          <pm:cellMargin xmlns:pm="smNativeData" id="1660587014" l="192" r="0" t="0" b="0" textRotation="0"/>
        </ext>
      </extLst>
    </xf>
    <xf numFmtId="0" fontId="71" fillId="5" borderId="57" xfId="5" applyFont="1" applyFill="1" applyBorder="1" applyAlignment="1">
      <alignment horizontal="right" vertical="center"/>
    </xf>
    <xf numFmtId="0" fontId="17" fillId="0" borderId="15" xfId="5" applyFont="1" applyBorder="1" applyAlignment="1" applyProtection="1">
      <alignment horizontal="left" vertical="center" shrinkToFit="1"/>
      <protection locked="0"/>
    </xf>
    <xf numFmtId="0" fontId="17" fillId="0" borderId="15" xfId="5" applyFont="1" applyBorder="1" applyAlignment="1" applyProtection="1">
      <alignment horizontal="center" vertical="center"/>
      <protection locked="0"/>
    </xf>
    <xf numFmtId="169" fontId="17" fillId="32" borderId="35" xfId="8" applyNumberFormat="1" applyFont="1" applyFill="1" applyBorder="1" applyAlignment="1" applyProtection="1">
      <alignment horizontal="center" vertical="center" shrinkToFit="1"/>
    </xf>
    <xf numFmtId="169" fontId="17" fillId="32" borderId="143" xfId="8" applyNumberFormat="1" applyFont="1" applyFill="1" applyBorder="1" applyAlignment="1" applyProtection="1">
      <alignment horizontal="center" vertical="center" shrinkToFit="1"/>
    </xf>
    <xf numFmtId="0" fontId="25" fillId="32" borderId="57" xfId="5" applyFont="1" applyFill="1" applyBorder="1" applyAlignment="1">
      <alignment horizontal="right"/>
    </xf>
    <xf numFmtId="169" fontId="66" fillId="31" borderId="138" xfId="5" applyNumberFormat="1" applyFont="1" applyFill="1" applyBorder="1" applyAlignment="1">
      <alignment horizontal="center" shrinkToFit="1"/>
    </xf>
    <xf numFmtId="169" fontId="66" fillId="31" borderId="137" xfId="5" applyNumberFormat="1" applyFont="1" applyFill="1" applyBorder="1" applyAlignment="1">
      <alignment horizontal="center" shrinkToFit="1"/>
    </xf>
    <xf numFmtId="0" fontId="35" fillId="35" borderId="57" xfId="5" applyFont="1" applyFill="1" applyBorder="1" applyAlignment="1">
      <alignment horizontal="center" vertical="center"/>
    </xf>
    <xf numFmtId="0" fontId="79" fillId="35" borderId="40" xfId="5" applyFont="1" applyFill="1" applyBorder="1" applyAlignment="1">
      <alignment horizontal="left" vertical="top"/>
    </xf>
    <xf numFmtId="0" fontId="79" fillId="35" borderId="57" xfId="5" applyFont="1" applyFill="1" applyBorder="1" applyAlignment="1">
      <alignment horizontal="left" vertical="top"/>
    </xf>
    <xf numFmtId="0" fontId="17" fillId="5" borderId="15" xfId="5" applyFont="1" applyFill="1" applyBorder="1" applyAlignment="1" applyProtection="1">
      <alignment horizontal="left" vertical="center" shrinkToFit="1"/>
      <protection locked="0"/>
    </xf>
    <xf numFmtId="169" fontId="17" fillId="32" borderId="15" xfId="8" applyNumberFormat="1" applyFont="1" applyFill="1" applyBorder="1" applyAlignment="1" applyProtection="1">
      <alignment horizontal="center" vertical="center" shrinkToFit="1"/>
    </xf>
    <xf numFmtId="169" fontId="17" fillId="32" borderId="84" xfId="8" applyNumberFormat="1" applyFont="1" applyFill="1" applyBorder="1" applyAlignment="1" applyProtection="1">
      <alignment horizontal="center" vertical="center" shrinkToFit="1"/>
    </xf>
    <xf numFmtId="0" fontId="17" fillId="0" borderId="32" xfId="5" applyFont="1" applyBorder="1" applyAlignment="1" applyProtection="1">
      <alignment horizontal="left" vertical="center" shrinkToFit="1"/>
      <protection locked="0"/>
    </xf>
    <xf numFmtId="169" fontId="17" fillId="0" borderId="32" xfId="8" applyNumberFormat="1" applyFont="1" applyBorder="1" applyAlignment="1" applyProtection="1">
      <alignment horizontal="center" vertical="center" shrinkToFit="1"/>
      <protection locked="0"/>
    </xf>
    <xf numFmtId="0" fontId="17" fillId="0" borderId="32" xfId="5" applyFont="1" applyBorder="1" applyAlignment="1" applyProtection="1">
      <alignment horizontal="center" vertical="center"/>
      <protection locked="0"/>
    </xf>
    <xf numFmtId="0" fontId="32" fillId="34" borderId="57" xfId="5" applyFont="1" applyFill="1" applyBorder="1" applyAlignment="1">
      <alignment horizontal="right" vertical="center"/>
      <extLst>
        <ext uri="smNativeData">
          <pm:cellMargin xmlns:pm="smNativeData" id="1660587014" l="0" r="0" t="0" b="0" textRotation="1"/>
        </ext>
      </extLst>
    </xf>
    <xf numFmtId="0" fontId="17" fillId="35" borderId="58" xfId="5" applyFont="1" applyFill="1" applyBorder="1" applyAlignment="1">
      <alignment horizontal="center" vertical="center"/>
    </xf>
    <xf numFmtId="0" fontId="17" fillId="35" borderId="34" xfId="5" applyFont="1" applyFill="1" applyBorder="1" applyAlignment="1">
      <alignment horizontal="center" vertical="center"/>
    </xf>
    <xf numFmtId="169" fontId="17" fillId="0" borderId="35" xfId="8" applyNumberFormat="1" applyFont="1" applyBorder="1" applyAlignment="1" applyProtection="1">
      <alignment horizontal="center" vertical="center" shrinkToFit="1"/>
      <protection locked="0"/>
    </xf>
    <xf numFmtId="169" fontId="17" fillId="0" borderId="84" xfId="8" applyNumberFormat="1" applyFont="1" applyBorder="1" applyAlignment="1" applyProtection="1">
      <alignment horizontal="center" vertical="center" shrinkToFit="1"/>
      <protection locked="0"/>
    </xf>
    <xf numFmtId="0" fontId="25" fillId="35" borderId="57" xfId="5" applyFont="1" applyFill="1" applyBorder="1" applyAlignment="1">
      <alignment horizontal="right"/>
    </xf>
    <xf numFmtId="0" fontId="23" fillId="35" borderId="57" xfId="5" applyFont="1" applyFill="1" applyBorder="1" applyAlignment="1">
      <alignment horizontal="center" vertical="center"/>
    </xf>
    <xf numFmtId="0" fontId="35" fillId="35" borderId="57" xfId="5" applyFont="1" applyFill="1" applyBorder="1" applyAlignment="1">
      <alignment horizontal="left" vertical="center"/>
    </xf>
    <xf numFmtId="0" fontId="35" fillId="35" borderId="41" xfId="5" applyFont="1" applyFill="1" applyBorder="1" applyAlignment="1">
      <alignment horizontal="left" vertical="center"/>
    </xf>
    <xf numFmtId="0" fontId="17" fillId="32" borderId="15" xfId="5" applyFont="1" applyFill="1" applyBorder="1" applyAlignment="1">
      <alignment horizontal="center" vertical="center"/>
    </xf>
    <xf numFmtId="0" fontId="79" fillId="35" borderId="40" xfId="5" applyFont="1" applyFill="1" applyBorder="1" applyAlignment="1">
      <alignment horizontal="left" vertical="center" wrapText="1"/>
    </xf>
    <xf numFmtId="0" fontId="79" fillId="35" borderId="57" xfId="5" applyFont="1" applyFill="1" applyBorder="1" applyAlignment="1">
      <alignment horizontal="left" vertical="center" wrapText="1"/>
    </xf>
    <xf numFmtId="0" fontId="106" fillId="35" borderId="40" xfId="5" applyFont="1" applyFill="1" applyBorder="1" applyAlignment="1">
      <alignment horizontal="left" vertical="top" wrapText="1"/>
    </xf>
    <xf numFmtId="0" fontId="6" fillId="31" borderId="63" xfId="7" applyFont="1" applyFill="1" applyBorder="1" applyAlignment="1">
      <alignment horizontal="left" vertical="center"/>
    </xf>
    <xf numFmtId="0" fontId="6" fillId="31" borderId="41" xfId="7" applyFont="1" applyFill="1" applyBorder="1" applyAlignment="1">
      <alignment horizontal="left" vertical="center"/>
    </xf>
    <xf numFmtId="169" fontId="17" fillId="0" borderId="65" xfId="8" applyNumberFormat="1" applyFont="1" applyBorder="1" applyAlignment="1" applyProtection="1">
      <alignment horizontal="center" vertical="center" shrinkToFit="1"/>
      <protection locked="0"/>
    </xf>
    <xf numFmtId="0" fontId="25" fillId="32" borderId="109" xfId="5" applyFont="1" applyFill="1" applyBorder="1" applyAlignment="1">
      <alignment horizontal="right"/>
    </xf>
    <xf numFmtId="0" fontId="23" fillId="32" borderId="57" xfId="5" applyFont="1" applyFill="1" applyBorder="1" applyAlignment="1">
      <alignment horizontal="center" vertical="center"/>
    </xf>
    <xf numFmtId="0" fontId="37" fillId="32" borderId="57" xfId="5" applyFont="1" applyFill="1" applyBorder="1" applyAlignment="1">
      <alignment horizontal="right"/>
    </xf>
    <xf numFmtId="169" fontId="82" fillId="31" borderId="136" xfId="5" applyNumberFormat="1" applyFont="1" applyFill="1" applyBorder="1" applyAlignment="1">
      <alignment horizontal="center" shrinkToFit="1"/>
    </xf>
    <xf numFmtId="169" fontId="82" fillId="31" borderId="135" xfId="5" applyNumberFormat="1" applyFont="1" applyFill="1" applyBorder="1" applyAlignment="1">
      <alignment horizontal="center" shrinkToFit="1"/>
    </xf>
    <xf numFmtId="0" fontId="42" fillId="32" borderId="61" xfId="5" applyFont="1" applyFill="1" applyBorder="1" applyAlignment="1">
      <alignment horizontal="left"/>
    </xf>
    <xf numFmtId="169" fontId="114" fillId="34" borderId="57" xfId="5" applyNumberFormat="1" applyFont="1" applyFill="1" applyBorder="1" applyAlignment="1">
      <alignment horizontal="center" shrinkToFit="1"/>
    </xf>
    <xf numFmtId="169" fontId="114" fillId="34" borderId="74" xfId="5" applyNumberFormat="1" applyFont="1" applyFill="1" applyBorder="1" applyAlignment="1">
      <alignment horizontal="center" shrinkToFit="1"/>
    </xf>
    <xf numFmtId="0" fontId="53" fillId="35" borderId="57" xfId="8" applyNumberFormat="1" applyFont="1" applyFill="1" applyBorder="1" applyAlignment="1" applyProtection="1">
      <alignment horizontal="left" wrapText="1"/>
    </xf>
    <xf numFmtId="165" fontId="92" fillId="35" borderId="57" xfId="5" applyNumberFormat="1" applyFont="1" applyFill="1" applyBorder="1" applyAlignment="1">
      <alignment horizontal="center"/>
    </xf>
    <xf numFmtId="165" fontId="92" fillId="35" borderId="74" xfId="5" applyNumberFormat="1" applyFont="1" applyFill="1" applyBorder="1" applyAlignment="1">
      <alignment horizontal="center"/>
    </xf>
    <xf numFmtId="0" fontId="37" fillId="35" borderId="57" xfId="5" applyFont="1" applyFill="1" applyBorder="1" applyAlignment="1">
      <alignment horizontal="right"/>
    </xf>
    <xf numFmtId="0" fontId="17" fillId="35" borderId="67" xfId="5" applyFont="1" applyFill="1" applyBorder="1" applyAlignment="1">
      <alignment horizontal="left" vertical="center"/>
    </xf>
    <xf numFmtId="164" fontId="17" fillId="35" borderId="67" xfId="8" applyFont="1" applyFill="1" applyBorder="1" applyAlignment="1" applyProtection="1">
      <alignment horizontal="center" vertical="center"/>
    </xf>
    <xf numFmtId="164" fontId="17" fillId="35" borderId="69" xfId="8" applyFont="1" applyFill="1" applyBorder="1" applyAlignment="1" applyProtection="1">
      <alignment horizontal="center" vertical="center"/>
    </xf>
    <xf numFmtId="0" fontId="17" fillId="34" borderId="57" xfId="5" applyFont="1" applyFill="1" applyBorder="1" applyAlignment="1">
      <alignment horizontal="center" vertical="center"/>
    </xf>
    <xf numFmtId="0" fontId="52" fillId="35" borderId="73" xfId="5" applyFont="1" applyFill="1" applyBorder="1" applyAlignment="1">
      <alignment horizontal="left" wrapText="1"/>
    </xf>
    <xf numFmtId="0" fontId="52" fillId="35" borderId="57" xfId="5" applyFont="1" applyFill="1" applyBorder="1" applyAlignment="1">
      <alignment horizontal="left" wrapText="1"/>
    </xf>
    <xf numFmtId="0" fontId="32" fillId="35" borderId="73" xfId="6" applyFont="1" applyFill="1" applyBorder="1" applyAlignment="1">
      <alignment horizontal="left" vertical="center" wrapText="1" indent="1"/>
      <extLst>
        <ext uri="smNativeData">
          <pm:cellMargin xmlns:pm="smNativeData" id="1660587014" l="0" r="0" t="0" b="0" textRotation="1"/>
        </ext>
      </extLst>
    </xf>
    <xf numFmtId="0" fontId="32" fillId="35" borderId="57" xfId="6" applyFont="1" applyFill="1" applyBorder="1" applyAlignment="1">
      <alignment horizontal="left" vertical="center" wrapText="1" indent="1"/>
      <extLst>
        <ext uri="smNativeData">
          <pm:cellMargin xmlns:pm="smNativeData" id="1660587014" l="0" r="0" t="0" b="0" textRotation="1"/>
        </ext>
      </extLst>
    </xf>
    <xf numFmtId="0" fontId="95" fillId="34" borderId="40" xfId="5" applyFont="1" applyFill="1" applyBorder="1" applyAlignment="1">
      <alignment horizontal="left" vertical="top" wrapText="1"/>
    </xf>
    <xf numFmtId="0" fontId="95" fillId="34" borderId="57" xfId="5" applyFont="1" applyFill="1" applyBorder="1" applyAlignment="1">
      <alignment horizontal="left" vertical="top" wrapText="1"/>
    </xf>
    <xf numFmtId="0" fontId="97" fillId="31" borderId="63" xfId="5" applyFont="1" applyFill="1" applyBorder="1" applyAlignment="1">
      <alignment horizontal="left" vertical="top" wrapText="1"/>
    </xf>
    <xf numFmtId="0" fontId="97" fillId="31" borderId="57" xfId="5" applyFont="1" applyFill="1" applyBorder="1" applyAlignment="1">
      <alignment horizontal="left" vertical="top" wrapText="1"/>
    </xf>
    <xf numFmtId="0" fontId="87" fillId="34" borderId="76" xfId="5" applyFont="1" applyFill="1" applyBorder="1" applyAlignment="1">
      <alignment horizontal="right" wrapText="1"/>
    </xf>
    <xf numFmtId="0" fontId="87" fillId="34" borderId="39" xfId="5" applyFont="1" applyFill="1" applyBorder="1" applyAlignment="1">
      <alignment horizontal="right" wrapText="1"/>
    </xf>
    <xf numFmtId="0" fontId="87" fillId="34" borderId="41" xfId="5" applyFont="1" applyFill="1" applyBorder="1" applyAlignment="1">
      <alignment horizontal="right" wrapText="1"/>
    </xf>
    <xf numFmtId="0" fontId="97" fillId="34" borderId="57" xfId="5" applyFont="1" applyFill="1" applyBorder="1" applyAlignment="1">
      <alignment horizontal="right" wrapText="1" indent="1"/>
      <extLst>
        <ext uri="smNativeData">
          <pm:cellMargin xmlns:pm="smNativeData" id="1660587014" l="192" r="0" t="0" b="0" textRotation="0"/>
        </ext>
      </extLst>
    </xf>
    <xf numFmtId="0" fontId="97" fillId="34" borderId="57" xfId="5" applyFont="1" applyFill="1" applyBorder="1" applyAlignment="1">
      <alignment horizontal="right" wrapText="1" indent="1"/>
      <extLst>
        <ext uri="smNativeData">
          <pm:cellMargin xmlns:pm="smNativeData" id="1660587014" l="192" r="0" t="0" b="0" textRotation="0"/>
        </ext>
      </extLst>
    </xf>
    <xf numFmtId="169" fontId="107" fillId="34" borderId="112" xfId="5" applyNumberFormat="1" applyFont="1" applyFill="1" applyBorder="1" applyAlignment="1">
      <alignment horizontal="center" shrinkToFit="1"/>
    </xf>
    <xf numFmtId="169" fontId="107" fillId="34" borderId="98" xfId="5" applyNumberFormat="1" applyFont="1" applyFill="1" applyBorder="1" applyAlignment="1">
      <alignment horizontal="center" shrinkToFit="1"/>
    </xf>
    <xf numFmtId="0" fontId="32" fillId="35" borderId="73" xfId="6" applyFont="1" applyFill="1" applyBorder="1" applyAlignment="1">
      <alignment horizontal="left" vertical="center" wrapText="1" indent="1"/>
      <extLst>
        <ext uri="smNativeData">
          <pm:cellMargin xmlns:pm="smNativeData" id="1660587014" l="192" r="0" t="0" b="0" textRotation="0"/>
        </ext>
      </extLst>
    </xf>
    <xf numFmtId="0" fontId="32" fillId="35" borderId="41" xfId="6" applyFont="1" applyFill="1" applyBorder="1" applyAlignment="1">
      <alignment horizontal="left" vertical="center" wrapText="1" indent="1"/>
      <extLst>
        <ext uri="smNativeData">
          <pm:cellMargin xmlns:pm="smNativeData" id="1660587014" l="192" r="0" t="0" b="0" textRotation="0"/>
        </ext>
      </extLst>
    </xf>
    <xf numFmtId="166" fontId="53" fillId="35" borderId="57" xfId="8" applyNumberFormat="1" applyFont="1" applyFill="1" applyBorder="1" applyAlignment="1" applyProtection="1">
      <alignment horizontal="right"/>
    </xf>
    <xf numFmtId="0" fontId="53" fillId="35" borderId="57" xfId="5" applyFont="1" applyFill="1" applyBorder="1" applyAlignment="1">
      <alignment horizontal="center"/>
    </xf>
    <xf numFmtId="167" fontId="53" fillId="35" borderId="57" xfId="5" applyNumberFormat="1" applyFont="1" applyFill="1" applyBorder="1" applyAlignment="1">
      <alignment horizontal="center"/>
    </xf>
    <xf numFmtId="169" fontId="86" fillId="34" borderId="110" xfId="5" applyNumberFormat="1" applyFont="1" applyFill="1" applyBorder="1" applyAlignment="1">
      <alignment horizontal="center" shrinkToFit="1"/>
    </xf>
    <xf numFmtId="169" fontId="86" fillId="34" borderId="75" xfId="5" applyNumberFormat="1" applyFont="1" applyFill="1" applyBorder="1" applyAlignment="1">
      <alignment horizontal="center" shrinkToFit="1"/>
    </xf>
    <xf numFmtId="0" fontId="18" fillId="34" borderId="73" xfId="5" applyFont="1" applyFill="1" applyBorder="1" applyAlignment="1">
      <alignment horizontal="left" vertical="top" wrapText="1" indent="1"/>
    </xf>
    <xf numFmtId="0" fontId="18" fillId="34" borderId="41" xfId="5" applyFont="1" applyFill="1" applyBorder="1" applyAlignment="1">
      <alignment horizontal="left" vertical="top" wrapText="1" indent="1"/>
    </xf>
    <xf numFmtId="0" fontId="97" fillId="35" borderId="73" xfId="5" applyFont="1" applyFill="1" applyBorder="1" applyAlignment="1">
      <alignment horizontal="left" vertical="top" wrapText="1" indent="1"/>
    </xf>
    <xf numFmtId="0" fontId="97" fillId="35" borderId="41" xfId="5" applyFont="1" applyFill="1" applyBorder="1" applyAlignment="1">
      <alignment horizontal="left" vertical="top" wrapText="1" indent="1"/>
    </xf>
    <xf numFmtId="0" fontId="47" fillId="34" borderId="71" xfId="0" applyFont="1" applyFill="1" applyBorder="1" applyAlignment="1">
      <alignment horizontal="right" vertical="top"/>
    </xf>
    <xf numFmtId="0" fontId="47" fillId="34" borderId="18" xfId="0" applyFont="1" applyFill="1" applyBorder="1" applyAlignment="1">
      <alignment horizontal="right" vertical="top"/>
    </xf>
    <xf numFmtId="0" fontId="49" fillId="34" borderId="73" xfId="7" applyFont="1" applyFill="1" applyBorder="1" applyAlignment="1">
      <alignment horizontal="left" vertical="center"/>
    </xf>
    <xf numFmtId="0" fontId="49" fillId="34" borderId="41" xfId="7" applyFont="1" applyFill="1" applyBorder="1" applyAlignment="1">
      <alignment horizontal="left" vertical="center"/>
    </xf>
    <xf numFmtId="0" fontId="53" fillId="35" borderId="57" xfId="5" applyFont="1" applyFill="1" applyBorder="1" applyAlignment="1">
      <alignment horizontal="right" shrinkToFit="1"/>
      <extLst>
        <ext uri="smNativeData">
          <pm:cellMargin xmlns:pm="smNativeData" id="1660587014" l="192" r="0" t="0" b="0" textRotation="0"/>
        </ext>
      </extLst>
    </xf>
    <xf numFmtId="0" fontId="53" fillId="35" borderId="57" xfId="5" applyFont="1" applyFill="1" applyBorder="1" applyAlignment="1">
      <alignment horizontal="right" shrinkToFit="1"/>
      <extLst>
        <ext uri="smNativeData">
          <pm:cellMargin xmlns:pm="smNativeData" id="1660587014" l="192" r="0" t="0" b="0" textRotation="0"/>
        </ext>
      </extLst>
    </xf>
    <xf numFmtId="0" fontId="7" fillId="34" borderId="76" xfId="5" applyFont="1" applyFill="1" applyBorder="1" applyAlignment="1">
      <alignment horizontal="right" wrapText="1"/>
    </xf>
    <xf numFmtId="0" fontId="7" fillId="34" borderId="39" xfId="5" applyFont="1" applyFill="1" applyBorder="1" applyAlignment="1">
      <alignment horizontal="right" wrapText="1"/>
    </xf>
    <xf numFmtId="0" fontId="7" fillId="34" borderId="41" xfId="5" applyFont="1" applyFill="1" applyBorder="1" applyAlignment="1">
      <alignment horizontal="right" wrapText="1"/>
    </xf>
    <xf numFmtId="0" fontId="86" fillId="34" borderId="76" xfId="5" applyFont="1" applyFill="1" applyBorder="1" applyAlignment="1">
      <alignment horizontal="right" wrapText="1"/>
    </xf>
    <xf numFmtId="0" fontId="86" fillId="34" borderId="39" xfId="5" applyFont="1" applyFill="1" applyBorder="1" applyAlignment="1">
      <alignment horizontal="right" wrapText="1"/>
    </xf>
    <xf numFmtId="0" fontId="86" fillId="34" borderId="41" xfId="5" applyFont="1" applyFill="1" applyBorder="1" applyAlignment="1">
      <alignment horizontal="right" wrapText="1"/>
    </xf>
    <xf numFmtId="0" fontId="54" fillId="35" borderId="57" xfId="5" applyFont="1" applyFill="1" applyBorder="1" applyAlignment="1">
      <alignment horizontal="left" wrapText="1" indent="1"/>
      <extLst>
        <ext uri="smNativeData">
          <pm:cellMargin xmlns:pm="smNativeData" id="1660587014" l="192" r="0" t="0" b="0" textRotation="0"/>
        </ext>
      </extLst>
    </xf>
    <xf numFmtId="0" fontId="54" fillId="35" borderId="57" xfId="5" applyFont="1" applyFill="1" applyBorder="1" applyAlignment="1">
      <alignment horizontal="left" wrapText="1" indent="1"/>
      <extLst>
        <ext uri="smNativeData">
          <pm:cellMargin xmlns:pm="smNativeData" id="1660587014" l="192" r="0" t="0" b="0" textRotation="0"/>
        </ext>
      </extLst>
    </xf>
    <xf numFmtId="14" fontId="17" fillId="0" borderId="132" xfId="0" applyNumberFormat="1" applyFont="1" applyBorder="1" applyAlignment="1">
      <alignment horizontal="right" vertical="center"/>
    </xf>
    <xf numFmtId="14" fontId="17" fillId="0" borderId="14" xfId="0" applyNumberFormat="1" applyFont="1" applyBorder="1" applyAlignment="1">
      <alignment horizontal="right" vertical="center"/>
    </xf>
    <xf numFmtId="0" fontId="32" fillId="0" borderId="57" xfId="3" applyFont="1" applyBorder="1" applyAlignment="1">
      <alignment horizontal="left" vertical="center"/>
    </xf>
    <xf numFmtId="0" fontId="1" fillId="0" borderId="57" xfId="3" applyFont="1" applyBorder="1" applyAlignment="1">
      <alignment horizontal="left" vertical="center"/>
    </xf>
    <xf numFmtId="0" fontId="37" fillId="0" borderId="57" xfId="3" applyFont="1" applyBorder="1" applyAlignment="1">
      <alignment horizontal="left" wrapText="1"/>
    </xf>
    <xf numFmtId="0" fontId="30" fillId="0" borderId="57" xfId="3" applyFont="1" applyBorder="1" applyAlignment="1">
      <alignment horizontal="right" vertical="top" wrapText="1"/>
    </xf>
    <xf numFmtId="0" fontId="17" fillId="0" borderId="57" xfId="3" applyFont="1" applyBorder="1" applyAlignment="1">
      <alignment horizontal="left" vertical="top" wrapText="1"/>
    </xf>
    <xf numFmtId="0" fontId="12" fillId="0" borderId="16" xfId="3" applyFont="1" applyBorder="1" applyAlignment="1">
      <alignment horizontal="left"/>
    </xf>
    <xf numFmtId="14" fontId="12" fillId="0" borderId="16" xfId="3" applyNumberFormat="1" applyFont="1" applyBorder="1" applyAlignment="1">
      <alignment horizontal="center"/>
    </xf>
    <xf numFmtId="14" fontId="12" fillId="0" borderId="16" xfId="3" applyNumberFormat="1" applyFont="1" applyBorder="1" applyAlignment="1">
      <alignment horizontal="left"/>
    </xf>
    <xf numFmtId="0" fontId="12" fillId="0" borderId="16" xfId="3" applyFont="1" applyBorder="1" applyAlignment="1">
      <alignment horizontal="center" wrapText="1"/>
    </xf>
    <xf numFmtId="0" fontId="12" fillId="0" borderId="16" xfId="3" applyFont="1" applyBorder="1" applyAlignment="1">
      <alignment horizontal="center"/>
    </xf>
    <xf numFmtId="0" fontId="25" fillId="0" borderId="57" xfId="3" applyFont="1" applyBorder="1" applyAlignment="1">
      <alignment horizontal="center" wrapText="1"/>
    </xf>
    <xf numFmtId="0" fontId="7" fillId="0" borderId="43" xfId="3" applyFont="1" applyBorder="1" applyAlignment="1">
      <alignment horizontal="left" vertical="center"/>
    </xf>
    <xf numFmtId="0" fontId="32" fillId="0" borderId="44" xfId="3" applyFont="1" applyBorder="1" applyAlignment="1">
      <alignment vertical="center" wrapText="1"/>
    </xf>
    <xf numFmtId="0" fontId="7" fillId="0" borderId="22" xfId="3" applyFont="1" applyBorder="1" applyAlignment="1">
      <alignment horizontal="left" vertical="center"/>
    </xf>
    <xf numFmtId="14" fontId="12" fillId="0" borderId="45" xfId="3" applyNumberFormat="1" applyFont="1" applyBorder="1" applyAlignment="1">
      <alignment horizontal="left" vertical="center" wrapText="1"/>
    </xf>
    <xf numFmtId="0" fontId="1" fillId="0" borderId="16" xfId="3" applyFont="1" applyBorder="1" applyAlignment="1">
      <alignment horizontal="left" shrinkToFit="1"/>
    </xf>
    <xf numFmtId="0" fontId="17" fillId="0" borderId="16" xfId="3" applyFont="1" applyBorder="1" applyAlignment="1">
      <alignment horizontal="left"/>
    </xf>
    <xf numFmtId="0" fontId="1" fillId="0" borderId="16" xfId="3" applyFont="1" applyBorder="1" applyAlignment="1">
      <alignment horizontal="left"/>
    </xf>
    <xf numFmtId="0" fontId="12" fillId="0" borderId="22" xfId="3" applyFont="1" applyBorder="1" applyAlignment="1">
      <alignment horizontal="left" vertical="center" wrapText="1"/>
    </xf>
    <xf numFmtId="165" fontId="12" fillId="0" borderId="22" xfId="3" applyNumberFormat="1" applyFont="1" applyBorder="1" applyAlignment="1">
      <alignment horizontal="center" vertical="center"/>
    </xf>
    <xf numFmtId="165" fontId="12" fillId="0" borderId="44" xfId="3" applyNumberFormat="1" applyFont="1" applyBorder="1" applyAlignment="1">
      <alignment horizontal="center" vertical="center"/>
    </xf>
    <xf numFmtId="0" fontId="25" fillId="0" borderId="46" xfId="3" applyFont="1" applyBorder="1" applyAlignment="1">
      <alignment horizontal="left" vertical="center" shrinkToFit="1"/>
    </xf>
    <xf numFmtId="168" fontId="25" fillId="0" borderId="23" xfId="3" applyNumberFormat="1" applyFont="1" applyBorder="1" applyAlignment="1">
      <alignment horizontal="center" vertical="center" wrapText="1"/>
    </xf>
    <xf numFmtId="0" fontId="12" fillId="0" borderId="22" xfId="3" applyFont="1" applyBorder="1" applyAlignment="1">
      <alignment horizontal="left" vertical="top" wrapText="1"/>
    </xf>
    <xf numFmtId="0" fontId="12" fillId="0" borderId="141" xfId="3" applyFont="1" applyBorder="1" applyAlignment="1">
      <alignment horizontal="left" vertical="center" wrapText="1"/>
    </xf>
    <xf numFmtId="0" fontId="12" fillId="0" borderId="17" xfId="3" applyFont="1" applyBorder="1" applyAlignment="1">
      <alignment horizontal="left" vertical="center" wrapText="1"/>
    </xf>
    <xf numFmtId="0" fontId="12" fillId="0" borderId="142" xfId="3" applyFont="1" applyBorder="1" applyAlignment="1">
      <alignment horizontal="left" vertical="center" wrapText="1"/>
    </xf>
    <xf numFmtId="0" fontId="12" fillId="0" borderId="46" xfId="3" applyFont="1" applyBorder="1" applyAlignment="1">
      <alignment horizontal="left" vertical="center" wrapText="1"/>
    </xf>
    <xf numFmtId="0" fontId="12" fillId="0" borderId="16" xfId="3" applyFont="1" applyBorder="1" applyAlignment="1">
      <alignment horizontal="left" vertical="center" wrapText="1"/>
    </xf>
    <xf numFmtId="0" fontId="12" fillId="0" borderId="23" xfId="3" applyFont="1" applyBorder="1" applyAlignment="1">
      <alignment horizontal="left" vertical="center" wrapText="1"/>
    </xf>
    <xf numFmtId="0" fontId="12" fillId="0" borderId="47" xfId="3" applyFont="1" applyBorder="1" applyAlignment="1">
      <alignment horizontal="left" vertical="center" wrapText="1"/>
    </xf>
    <xf numFmtId="0" fontId="25" fillId="0" borderId="23" xfId="3" applyFont="1" applyBorder="1" applyAlignment="1">
      <alignment horizontal="left" vertical="center" shrinkToFit="1"/>
    </xf>
    <xf numFmtId="0" fontId="12" fillId="0" borderId="48" xfId="3" applyFont="1" applyBorder="1" applyAlignment="1">
      <alignment horizontal="left" vertical="top" wrapText="1"/>
    </xf>
    <xf numFmtId="165" fontId="12" fillId="0" borderId="48" xfId="3" applyNumberFormat="1" applyFont="1" applyBorder="1" applyAlignment="1">
      <alignment horizontal="center" vertical="center"/>
    </xf>
    <xf numFmtId="165" fontId="12" fillId="0" borderId="49" xfId="3" applyNumberFormat="1" applyFont="1" applyBorder="1" applyAlignment="1">
      <alignment horizontal="center" vertical="center"/>
    </xf>
    <xf numFmtId="0" fontId="12" fillId="0" borderId="37" xfId="3" applyFont="1" applyBorder="1" applyAlignment="1">
      <alignment horizontal="left" vertical="center" shrinkToFit="1"/>
    </xf>
    <xf numFmtId="0" fontId="12" fillId="0" borderId="57" xfId="3" applyFont="1" applyBorder="1" applyAlignment="1">
      <alignment horizontal="left" vertical="center"/>
    </xf>
    <xf numFmtId="0" fontId="12" fillId="0" borderId="50" xfId="3" applyFont="1" applyBorder="1" applyAlignment="1">
      <alignment horizontal="left" vertical="center" wrapText="1"/>
    </xf>
    <xf numFmtId="165" fontId="12" fillId="0" borderId="50" xfId="3" applyNumberFormat="1" applyFont="1" applyBorder="1" applyAlignment="1">
      <alignment horizontal="center" vertical="center"/>
    </xf>
    <xf numFmtId="165" fontId="12" fillId="0" borderId="51" xfId="3" applyNumberFormat="1" applyFont="1" applyBorder="1" applyAlignment="1">
      <alignment horizontal="center" vertical="center"/>
    </xf>
    <xf numFmtId="0" fontId="7" fillId="0" borderId="16" xfId="3" applyFont="1" applyBorder="1" applyAlignment="1">
      <alignment horizontal="left"/>
    </xf>
    <xf numFmtId="165" fontId="7" fillId="0" borderId="52" xfId="3" applyNumberFormat="1" applyFont="1" applyBorder="1" applyAlignment="1">
      <alignment horizontal="center" shrinkToFit="1"/>
    </xf>
    <xf numFmtId="0" fontId="93" fillId="0" borderId="57" xfId="3" applyFont="1" applyBorder="1" applyAlignment="1">
      <alignment horizontal="right" vertical="top" wrapText="1"/>
    </xf>
    <xf numFmtId="0" fontId="25" fillId="0" borderId="57" xfId="3" applyFont="1" applyBorder="1" applyAlignment="1">
      <alignment horizontal="left" vertical="top"/>
    </xf>
    <xf numFmtId="0" fontId="25" fillId="0" borderId="57" xfId="0" applyFont="1" applyBorder="1" applyAlignment="1">
      <alignment horizontal="right"/>
    </xf>
    <xf numFmtId="0" fontId="25" fillId="0" borderId="57" xfId="0" applyFont="1" applyBorder="1" applyAlignment="1">
      <alignment horizontal="left" vertical="center"/>
    </xf>
    <xf numFmtId="0" fontId="35" fillId="0" borderId="53" xfId="0" applyFont="1" applyBorder="1" applyAlignment="1">
      <alignment horizontal="right" vertical="center"/>
    </xf>
    <xf numFmtId="0" fontId="17" fillId="0" borderId="54" xfId="0" applyFont="1" applyBorder="1" applyAlignment="1">
      <alignment horizontal="left" vertical="center"/>
    </xf>
    <xf numFmtId="164" fontId="17" fillId="0" borderId="21" xfId="9" applyFont="1" applyBorder="1" applyAlignment="1" applyProtection="1">
      <alignment horizontal="center" vertical="center"/>
    </xf>
    <xf numFmtId="164" fontId="17" fillId="0" borderId="55" xfId="9" applyFont="1" applyBorder="1" applyAlignment="1" applyProtection="1">
      <alignment horizontal="center" vertical="center"/>
    </xf>
    <xf numFmtId="0" fontId="85" fillId="0" borderId="57" xfId="3" applyFont="1" applyBorder="1" applyAlignment="1">
      <alignment horizontal="left" vertical="center"/>
    </xf>
    <xf numFmtId="0" fontId="32" fillId="0" borderId="57" xfId="3" applyFont="1" applyBorder="1" applyAlignment="1">
      <alignment horizontal="left" vertical="top" wrapText="1"/>
    </xf>
    <xf numFmtId="164" fontId="7" fillId="0" borderId="56" xfId="9" applyFont="1" applyBorder="1" applyAlignment="1" applyProtection="1">
      <alignment horizontal="center" vertical="center"/>
    </xf>
    <xf numFmtId="0" fontId="63" fillId="0" borderId="57" xfId="3" applyFont="1" applyBorder="1" applyAlignment="1">
      <alignment horizontal="left" wrapText="1"/>
    </xf>
  </cellXfs>
  <cellStyles count="10">
    <cellStyle name="Euro" xfId="1"/>
    <cellStyle name="Link 2" xfId="2"/>
    <cellStyle name="Standard" xfId="0" builtinId="0" customBuiltin="1"/>
    <cellStyle name="Standard 2" xfId="3"/>
    <cellStyle name="Standard 2 2" xfId="4"/>
    <cellStyle name="Standard 3" xfId="5"/>
    <cellStyle name="Standard 3 2" xfId="6"/>
    <cellStyle name="Standard 4" xfId="7"/>
    <cellStyle name="Währung 2" xfId="8"/>
    <cellStyle name="Währung 3" xfId="9"/>
  </cellStyles>
  <dxfs count="16">
    <dxf>
      <font>
        <color rgb="FFFF0000"/>
      </font>
    </dxf>
    <dxf>
      <font>
        <color rgb="FFFF0000"/>
      </font>
    </dxf>
    <dxf>
      <font>
        <color rgb="FFFF0000"/>
      </font>
    </dxf>
    <dxf>
      <font>
        <color rgb="FFFF0000"/>
      </font>
    </dxf>
    <dxf>
      <font>
        <b/>
        <i val="0"/>
      </font>
    </dxf>
    <dxf>
      <font>
        <b/>
        <i val="0"/>
      </font>
    </dxf>
    <dxf>
      <font>
        <b/>
        <i val="0"/>
      </font>
    </dxf>
    <dxf>
      <font>
        <b/>
        <i val="0"/>
      </font>
    </dxf>
    <dxf>
      <font>
        <strike val="0"/>
        <color rgb="FFFFFFFF"/>
      </font>
    </dxf>
    <dxf>
      <font>
        <strike val="0"/>
        <color rgb="FFFFFFFF"/>
      </font>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ill>
        <patternFill patternType="solid">
          <bgColor rgb="FFFFFFFF"/>
        </patternFill>
      </fill>
    </dxf>
    <dxf>
      <font>
        <color rgb="FFFFFFFF"/>
      </font>
    </dxf>
    <dxf>
      <font>
        <strike val="0"/>
        <color rgb="FFFFFFFF"/>
      </font>
    </dxf>
  </dxfs>
  <tableStyles count="0"/>
  <colors>
    <mruColors>
      <color rgb="FFFF8200"/>
      <color rgb="FFA6A6A6"/>
      <color rgb="FFF2F2F2"/>
      <color rgb="FFF5F5F5"/>
      <color rgb="FF008600"/>
      <color rgb="FFFFAF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 uri="smNativeData">
      <pm:charStyles xmlns:pm="smNativeData" id="1660587014" count="1">
        <pm:charStyle name="Normal" fontId="0" Id="1"/>
      </pm:charStyles>
      <pm:colors xmlns:pm="smNativeData" id="1660587014" count="19">
        <pm:color name="Farbe 24" rgb="0563C1"/>
        <pm:color name="Farbe 25" rgb="FFC000"/>
        <pm:color name="Farbe 26" rgb="0070C0"/>
        <pm:color name="Farbe 27" rgb="4472C4"/>
        <pm:color name="Farbe 28" rgb="5B9BD5"/>
        <pm:color name="Farbe 29" rgb="008600"/>
        <pm:color name="Farbe 30" rgb="FF8200"/>
        <pm:color name="Farbe 31" rgb="A6A6A6"/>
        <pm:color name="Farbe 32" rgb="808080"/>
        <pm:color name="Farbe 33" rgb="F5F5F5"/>
        <pm:color name="Farbe 34" rgb="F4F4FF"/>
        <pm:color name="Farbe 35" rgb="F7FFF7"/>
        <pm:color name="Farbe 36" rgb="FFF0F0"/>
        <pm:color name="Farbe 37" rgb="FFEAD5"/>
        <pm:color name="Farbe 38" rgb="FFF2CC"/>
        <pm:color name="Farbe 39" rgb="EAF3F9"/>
        <pm:color name="Farbe 40" rgb="1F4E78"/>
        <pm:color name="Farbe 41" rgb="BDD7EE"/>
        <pm:color name="Farbe 42" rgb="FFAFAF"/>
      </pm:colors>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2</xdr:col>
      <xdr:colOff>838200</xdr:colOff>
      <xdr:row>15</xdr:row>
      <xdr:rowOff>76422</xdr:rowOff>
    </xdr:from>
    <xdr:to>
      <xdr:col>2</xdr:col>
      <xdr:colOff>982980</xdr:colOff>
      <xdr:row>15</xdr:row>
      <xdr:rowOff>186912</xdr:rowOff>
    </xdr:to>
    <xdr:sp macro="" textlink="" fLocksText="0">
      <xdr:nvSpPr>
        <xdr:cNvPr id="10" name="Grafik 7">
          <a:extLst>
            <a:ext uri="{FF2B5EF4-FFF2-40B4-BE49-F238E27FC236}">
              <a16:creationId xmlns:a16="http://schemas.microsoft.com/office/drawing/2014/main" xmlns="" id="{00000000-0008-0000-0000-00000A000000}"/>
            </a:ext>
          </a:extLst>
        </xdr:cNvPr>
        <xdr:cNvSpPr>
          <a:extLst>
            <a:ext uri="smNativeData">
              <pm:smNativeData xmlns:pm="smNativeData" xmlns="" val="SMDATA_14_Boz6YhMAAAAlAAAACwAAAI0AAAAAkAAAAEgAAACQAAAASAAAAAAAAAAAAAAAAAAAAAEAAABQAAAAAAAAAAAA4D8AAAAAAADgPwAAAAAAAOA/AAAAAAAA4D8AAAAAAADgPwAAAAAAAOA/AAAAAAAA4D8AAAAAAADgPwAAAAAAAOA/AAAAAAAA4D8CAAAAjAAAAAEAAAAAAAAA/w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BcAAAAUAAAAAAAAAAAAAAD/fwAA/38AAAAAAAAJAAAABAAAAEB7EJseAAAAaAAAAAAAAAAAAAAAAAAAAAAAAAAAAAAAECcAABAnAAAAAAAAAAAAAAAAAAAAAAAAAAAAAAAAAAAAAAAAAAAAABQAAAAAAAAAwMD/AAAAAABkAAAAMgAAAAAAAABkAAAAAAAAAH9/fwAKAAAAIgAAABgAAAAAAAAAAAAAAAAAAAAAAAAAAAAAAAAAAAAkAAAAJAAAAAAAAAAHAAAAAAAAAAAAAAAAAAAAAAAAAAAAAAAAAAAAf39/ACUAAABYAAAAAAAAAAAAAAAAAAAAAAAAAAAAAAAAAAAAAAAAAAAAAAAAAAAAAAAAAAAAAAA/AAAAAAAAAKCGAQAAAAAAAAAAAAAAAAAMAAAAAQAAAAAAAAAAAAAAAAAAACEAAAAwAAAALAAAAAkAAAACAAAA5wDBAgkAAAACAAAAHAM7AyIHAAAvGAAA5AAAAK4AAAACAAAAMAAAABQAAAAKAAAAAAD//xGFAAAAAP//xaEBAA=="/>
            </a:ext>
          </a:extLst>
        </xdr:cNvSpPr>
      </xdr:nvSpPr>
      <xdr:spPr>
        <a:xfrm rot="5400000">
          <a:off x="1181916" y="5262648"/>
          <a:ext cx="110490" cy="144780"/>
        </a:xfrm>
        <a:custGeom>
          <a:avLst/>
          <a:gdLst/>
          <a:ahLst/>
          <a:cxnLst/>
          <a:rect l="0" t="0" r="110018" b="145401"/>
          <a:pathLst>
            <a:path w="144780" h="110490">
              <a:moveTo>
                <a:pt x="555" y="327"/>
              </a:moveTo>
              <a:lnTo>
                <a:pt x="146352" y="55572"/>
              </a:lnTo>
              <a:lnTo>
                <a:pt x="555" y="110817"/>
              </a:lnTo>
              <a:close/>
            </a:path>
          </a:pathLst>
        </a:custGeom>
        <a:solidFill>
          <a:srgbClr val="FF0000"/>
        </a:solidFill>
        <a:ln w="12700" cap="flat">
          <a:noFill/>
          <a:prstDash val="solid"/>
          <a:headEnd type="none" w="med" len="med"/>
          <a:tailEnd type="none" w="med" len="med"/>
        </a:ln>
        <a:effectLst/>
      </xdr:spPr>
    </xdr:sp>
    <xdr:clientData/>
  </xdr:twoCellAnchor>
  <xdr:twoCellAnchor editAs="absolute">
    <xdr:from>
      <xdr:col>6</xdr:col>
      <xdr:colOff>627380</xdr:colOff>
      <xdr:row>15</xdr:row>
      <xdr:rowOff>76422</xdr:rowOff>
    </xdr:from>
    <xdr:to>
      <xdr:col>6</xdr:col>
      <xdr:colOff>772160</xdr:colOff>
      <xdr:row>15</xdr:row>
      <xdr:rowOff>186912</xdr:rowOff>
    </xdr:to>
    <xdr:sp macro="" textlink="" fLocksText="0">
      <xdr:nvSpPr>
        <xdr:cNvPr id="9" name="Grafik 7">
          <a:extLst>
            <a:ext uri="{FF2B5EF4-FFF2-40B4-BE49-F238E27FC236}">
              <a16:creationId xmlns:a16="http://schemas.microsoft.com/office/drawing/2014/main" xmlns="" id="{00000000-0008-0000-0000-000009000000}"/>
            </a:ext>
          </a:extLst>
        </xdr:cNvPr>
        <xdr:cNvSpPr>
          <a:extLst>
            <a:ext uri="smNativeData">
              <pm:smNativeData xmlns:pm="smNativeData" xmlns="" val="SMDATA_14_Boz6YhMAAAAlAAAACwAAAI0AAAAAkAAAAEgAAACQAAAASAAAAAAAAAAAAAAAAAAAAAEAAABQAAAAAAAAAAAA4D8AAAAAAADgPwAAAAAAAOA/AAAAAAAA4D8AAAAAAADgPwAAAAAAAOA/AAAAAAAA4D8AAAAAAADgPwAAAAAAAOA/AAAAAAAA4D8CAAAAjAAAAAEAAAAAAAAA/w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BcAAAAUAAAAAAAAAAAAAAD/fwAA/38AAAAAAAAJAAAABAAAAAAAAAAeAAAAaAAAAAAAAAAAAAAAAAAAAAAAAAAAAAAAECcAABAnAAAAAAAAAAAAAAAAAAAAAAAAAAAAAAAAAAAAAAAAAAAAABQAAAAAAAAAwMD/AAAAAABkAAAAMgAAAAAAAABkAAAAAAAAAH9/fwAKAAAAIgAAABgAAAAAAAAAAAAAAAAAAAAAAAAAAAAAAAAAAAAkAAAAJAAAAAAAAAAHAAAAAAAAAAAAAAAAAAAAAAAAAAAAAAAAAAAAf39/ACUAAABYAAAAAAAAAAAAAAAAAAAAAAAAAAAAAAAAAAAAAAAAAAAAAAAAAAAAAAAAAAAAAAA/AAAAAAAAAKCGAQAAAAAAAAAAAAAAAAAMAAAAAQAAAAAAAAAAAAAAAAAAACEAAAAwAAAALAAAAAkAAAAGAAAA5wCnAgkAAAAGAAAAHANEA0oVAAAvGAAA5AAAAK4AAAACAAAAMAAAABQAAAAKAAAAAAD//xGFAAAAAP//xaEBAA=="/>
            </a:ext>
          </a:extLst>
        </xdr:cNvSpPr>
      </xdr:nvSpPr>
      <xdr:spPr>
        <a:xfrm rot="5400000">
          <a:off x="3442154" y="5262648"/>
          <a:ext cx="110490" cy="144780"/>
        </a:xfrm>
        <a:custGeom>
          <a:avLst/>
          <a:gdLst/>
          <a:ahLst/>
          <a:cxnLst/>
          <a:rect l="0" t="0" r="110018" b="145401"/>
          <a:pathLst>
            <a:path w="144780" h="110490">
              <a:moveTo>
                <a:pt x="555" y="327"/>
              </a:moveTo>
              <a:lnTo>
                <a:pt x="146352" y="55572"/>
              </a:lnTo>
              <a:lnTo>
                <a:pt x="555" y="110817"/>
              </a:lnTo>
              <a:close/>
            </a:path>
          </a:pathLst>
        </a:custGeom>
        <a:solidFill>
          <a:srgbClr val="FF0000"/>
        </a:solidFill>
        <a:ln w="12700" cap="flat">
          <a:noFill/>
          <a:prstDash val="solid"/>
          <a:headEnd type="none" w="med" len="med"/>
          <a:tailEnd type="none" w="med" len="med"/>
        </a:ln>
        <a:effectLst/>
      </xdr:spPr>
    </xdr:sp>
    <xdr:clientData/>
  </xdr:twoCellAnchor>
  <xdr:twoCellAnchor editAs="absolute">
    <xdr:from>
      <xdr:col>12</xdr:col>
      <xdr:colOff>371659</xdr:colOff>
      <xdr:row>19</xdr:row>
      <xdr:rowOff>51038</xdr:rowOff>
    </xdr:from>
    <xdr:to>
      <xdr:col>12</xdr:col>
      <xdr:colOff>516530</xdr:colOff>
      <xdr:row>21</xdr:row>
      <xdr:rowOff>31643</xdr:rowOff>
    </xdr:to>
    <xdr:sp macro="" textlink="" fLocksText="0">
      <xdr:nvSpPr>
        <xdr:cNvPr id="8" name="Grafik 7">
          <a:extLst>
            <a:ext uri="{FF2B5EF4-FFF2-40B4-BE49-F238E27FC236}">
              <a16:creationId xmlns:a16="http://schemas.microsoft.com/office/drawing/2014/main" xmlns="" id="{00000000-0008-0000-0000-000008000000}"/>
            </a:ext>
          </a:extLst>
        </xdr:cNvPr>
        <xdr:cNvSpPr>
          <a:extLst>
            <a:ext uri="smNativeData">
              <pm:smNativeData xmlns:pm="smNativeData" xmlns="" val="SMDATA_14_Boz6YhMAAAAlAAAACwAAAI0AAAAAkAAAAEgAAACQAAAASAAAAAAAAAAAAAAAAAAAAAEAAABQAAAAAAAAAAAA4D8AAAAAAADgPwAAAAAAAOA/AAAAAAAA4D8AAAAAAADgPwAAAAAAAOA/AAAAAAAA4D8AAAAAAADgPwAAAAAAAOA/AAAAAAAA4D8CAAAAjAAAAAEAAAAAAAAA/w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BcAAAAUAAAAAAAAAAAAAAD/fwAA/38AAAAAAAAJAAAABAAAAEF8EP8eAAAAaAAAAAAAAAAAAAAAAAAAAAAAAAAAAAAAECcAABAnAAAAAAAAAAAAAAAAAAAAAAAAAAAAAAAAAAAAAAAAAAAAABQAAAAAAAAAwMD/AAAAAABkAAAAMgAAAAAAAABkAAAAAAAAAH9/fwAKAAAAIgAAABgAAAAAAAAAAAAAAAAAAAAAAAAAAAAAAAAAAAAkAAAAJAAAAAAAAAAHAAAAAAAAAAAAAAAAAAAAAAAAAAAAAAAAAAAAf39/ACUAAABYAAAAAAAAAAAAAAAAAAAAAAAAAAAAAAAAAAAAAAAAAAAAAAAAAAAAAAAAAAAAAAA/AAAAAAAAAKCGAQAAAAAAAAAAAAAAAAAMAAAAAQAAAAAAAAAAAAAAAAAAACEAAAAwAAAALAAAAA0AAAAKAAAAtgJ2Aw8AAAAKAAAAjgHyA00nAACaGwAA5wAAAJoAAAACAAAAMAAAABQAAAAKAAAAAAD//yxWAAAAAP//Hv4BAA=="/>
            </a:ext>
          </a:extLst>
        </xdr:cNvSpPr>
      </xdr:nvSpPr>
      <xdr:spPr>
        <a:xfrm rot="5400000">
          <a:off x="7258462" y="5871683"/>
          <a:ext cx="100633" cy="144871"/>
        </a:xfrm>
        <a:custGeom>
          <a:avLst/>
          <a:gdLst/>
          <a:ahLst/>
          <a:cxnLst/>
          <a:rect l="0" t="0" r="98030" b="146325"/>
          <a:pathLst>
            <a:path w="146685" h="97790">
              <a:moveTo>
                <a:pt x="562" y="289"/>
              </a:moveTo>
              <a:lnTo>
                <a:pt x="148277" y="49184"/>
              </a:lnTo>
              <a:lnTo>
                <a:pt x="562" y="98079"/>
              </a:lnTo>
              <a:close/>
            </a:path>
          </a:pathLst>
        </a:custGeom>
        <a:solidFill>
          <a:srgbClr val="FF0000"/>
        </a:solidFill>
        <a:ln w="12700" cap="flat">
          <a:noFill/>
          <a:prstDash val="solid"/>
          <a:headEnd type="none" w="med" len="med"/>
          <a:tailEnd type="none" w="med" len="med"/>
        </a:ln>
        <a:effectLst/>
      </xdr:spPr>
    </xdr:sp>
    <xdr:clientData/>
  </xdr:twoCellAnchor>
  <xdr:twoCellAnchor editAs="absolute">
    <xdr:from>
      <xdr:col>16</xdr:col>
      <xdr:colOff>386016</xdr:colOff>
      <xdr:row>19</xdr:row>
      <xdr:rowOff>51038</xdr:rowOff>
    </xdr:from>
    <xdr:to>
      <xdr:col>16</xdr:col>
      <xdr:colOff>517915</xdr:colOff>
      <xdr:row>21</xdr:row>
      <xdr:rowOff>31643</xdr:rowOff>
    </xdr:to>
    <xdr:sp macro="" textlink="" fLocksText="0">
      <xdr:nvSpPr>
        <xdr:cNvPr id="7" name="Grafik 7">
          <a:extLst>
            <a:ext uri="{FF2B5EF4-FFF2-40B4-BE49-F238E27FC236}">
              <a16:creationId xmlns:a16="http://schemas.microsoft.com/office/drawing/2014/main" xmlns="" id="{00000000-0008-0000-0000-000007000000}"/>
            </a:ext>
          </a:extLst>
        </xdr:cNvPr>
        <xdr:cNvSpPr>
          <a:extLst>
            <a:ext uri="smNativeData">
              <pm:smNativeData xmlns:pm="smNativeData" xmlns="" val="SMDATA_14_Boz6YhMAAAAlAAAACwAAAI0AAAAAkAAAAEgAAACQAAAASAAAAAAAAAAAAAAAAAAAAAEAAABQAAAAAAAAAAAA4D8AAAAAAADgPwAAAAAAAOA/AAAAAAAA4D8AAAAAAADgPwAAAAAAAOA/AAAAAAAA4D8AAAAAAADgPwAAAAAAAOA/AAAAAAAA4D8CAAAAjAAAAAEAAAAAAAAA/w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BcAAAAUAAAAAAAAAAAAAAD/fwAA/38AAAAAAAAJAAAABAAAAAAAAAAeAAAAaAAAAAAAAAAAAAAAAAAAAAAAAAAAAAAAECcAABAnAAAAAAAAAAAAAAAAAAAAAAAAAAAAAAAAAAAAAAAAAAAAABQAAAAAAAAAwMD/AAAAAABkAAAAMgAAAAAAAABkAAAAAAAAAH9/fwAKAAAAIgAAABgAAAAAAAAAAAAAAAAAAAAAAAAAAAAAAAAAAAAkAAAAJAAAAAAAAAAHAAAAAAAAAAAAAAAAAAAAAAAAAAAAAAAAAAAAf39/ACUAAABYAAAAAAAAAAAAAAAAAAAAAAAAAAAAAAAAAAAAAAAAAAAAAAAAAAAAAAAAAAAAAAA/AAAAAAAAAKCGAQAAAAAAAAAAAAAAAAAMAAAAAQAAAAAAAAAAAAAAAAAAACEAAAAwAAAALAAAAA0AAAAOAAAAtgKcAw8AAAAPAAAAjgE7AIU1AACaGwAA6AAAAJoAAAACAAAAMAAAABQAAAAKAAAAAAD//yxWAAAAAP//Hv4BAA=="/>
            </a:ext>
          </a:extLst>
        </xdr:cNvSpPr>
      </xdr:nvSpPr>
      <xdr:spPr>
        <a:xfrm rot="5400000">
          <a:off x="9532281" y="5878169"/>
          <a:ext cx="100633" cy="131899"/>
        </a:xfrm>
        <a:custGeom>
          <a:avLst/>
          <a:gdLst/>
          <a:ahLst/>
          <a:cxnLst/>
          <a:rect l="0" t="0" r="98455" b="146325"/>
          <a:pathLst>
            <a:path w="147320" h="97790">
              <a:moveTo>
                <a:pt x="565" y="289"/>
              </a:moveTo>
              <a:lnTo>
                <a:pt x="148919" y="49184"/>
              </a:lnTo>
              <a:lnTo>
                <a:pt x="565" y="98079"/>
              </a:lnTo>
              <a:close/>
            </a:path>
          </a:pathLst>
        </a:custGeom>
        <a:solidFill>
          <a:srgbClr val="FF0000"/>
        </a:solidFill>
        <a:ln w="12700" cap="flat">
          <a:noFill/>
          <a:prstDash val="solid"/>
          <a:headEnd type="none" w="med" len="med"/>
          <a:tailEnd type="none" w="med" len="med"/>
        </a:ln>
        <a:effectLst/>
      </xdr:spPr>
    </xdr:sp>
    <xdr:clientData/>
  </xdr:twoCellAnchor>
  <xdr:twoCellAnchor>
    <xdr:from>
      <xdr:col>9</xdr:col>
      <xdr:colOff>326862</xdr:colOff>
      <xdr:row>16</xdr:row>
      <xdr:rowOff>6521</xdr:rowOff>
    </xdr:from>
    <xdr:to>
      <xdr:col>9</xdr:col>
      <xdr:colOff>437987</xdr:colOff>
      <xdr:row>17</xdr:row>
      <xdr:rowOff>89873</xdr:rowOff>
    </xdr:to>
    <xdr:sp macro="" textlink="" fLocksText="0">
      <xdr:nvSpPr>
        <xdr:cNvPr id="6" name="Grafik 7">
          <a:extLst>
            <a:ext uri="{FF2B5EF4-FFF2-40B4-BE49-F238E27FC236}">
              <a16:creationId xmlns:a16="http://schemas.microsoft.com/office/drawing/2014/main" xmlns="" id="{00000000-0008-0000-0000-000006000000}"/>
            </a:ext>
          </a:extLst>
        </xdr:cNvPr>
        <xdr:cNvSpPr>
          <a:extLst>
            <a:ext uri="smNativeData">
              <pm:smNativeData xmlns:pm="smNativeData" xmlns="" val="SMDATA_14_Boz6YhMAAAAlAAAACwAAAI0AAAAAkAAAAEgAAACQAAAASAAAAAAAAAAAAAAAAAAAAAEAAABQAAAAAAAAAAAA4D8AAAAAAADgPwAAAAAAAOA/AAAAAAAA4D8AAAAAAADgPwAAAAAAAOA/AAAAAAAA4D8AAAAAAADgPwAAAAAAAOA/AAAAAAAA4D8CAAAAjAAAAAEAAAAAAAAA/w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BcAAAAUAAAAAAAAAAAAAAD/fwAA/38AAAAAAAAJAAAABAAAAAAAAAAeAAAAaAAAAAAAAAAAAAAAAAAAAAAAAAAAAAAAECcAABAnAAAAAAAAAAAAAAAAAAAAAAAAAAAAAAAAAAAAAAAAAAAAABQAAAAAAAAAwMD/AAAAAABkAAAAMgAAAAAAAABkAAAAAAAAAH9/fwAKAAAAIgAAABgAAAAAAAAAAAAAAAAAAAAAAAAAAAAAAAAAAAAkAAAAJAAAAAAAAAAHAAAAAAAAAAAAAAAAAAAAAAAAAAAAAAAAAAAAf39/ACUAAABYAAAAAAAAAAAAAAAAAAAAAAAAAAAAAAAAAAAAAAAAAAAAAAAAAAAAAAAAAAAAAAA/AAAAAAAAAKCGAQAAAAAAAAAAAAAAAAAMAAAAAQAAAAAAAAAAAAAAAAAAACEAAAAwAAAALAAAAAsAAAAJAAAAFAGuAQsAAAAJAAAAZQNmAqQeAADmGQAArwAAAOIAAAAAAAAAMAAAABQAAAAAAAAAAAD//wAAAQAAAP//AAABAA=="/>
            </a:ext>
          </a:extLst>
        </xdr:cNvSpPr>
      </xdr:nvSpPr>
      <xdr:spPr>
        <a:xfrm>
          <a:off x="5146178" y="5474205"/>
          <a:ext cx="111125" cy="143510"/>
        </a:xfrm>
        <a:custGeom>
          <a:avLst/>
          <a:gdLst/>
          <a:ahLst/>
          <a:cxnLst/>
          <a:rect l="0" t="0" r="111125" b="143510"/>
          <a:pathLst>
            <a:path w="111125" h="143510">
              <a:moveTo>
                <a:pt x="426" y="424"/>
              </a:moveTo>
              <a:lnTo>
                <a:pt x="112331" y="72179"/>
              </a:lnTo>
              <a:lnTo>
                <a:pt x="426" y="143934"/>
              </a:lnTo>
              <a:close/>
            </a:path>
          </a:pathLst>
        </a:custGeom>
        <a:solidFill>
          <a:srgbClr val="FF0000"/>
        </a:solidFill>
        <a:ln w="12700" cap="flat">
          <a:noFill/>
          <a:prstDash val="solid"/>
          <a:headEnd type="none" w="med" len="med"/>
          <a:tailEnd type="none" w="med" len="med"/>
        </a:ln>
        <a:effectLst/>
      </xdr:spPr>
    </xdr:sp>
    <xdr:clientData/>
  </xdr:twoCellAnchor>
  <xdr:twoCellAnchor>
    <xdr:from>
      <xdr:col>9</xdr:col>
      <xdr:colOff>326862</xdr:colOff>
      <xdr:row>11</xdr:row>
      <xdr:rowOff>103697</xdr:rowOff>
    </xdr:from>
    <xdr:to>
      <xdr:col>9</xdr:col>
      <xdr:colOff>437987</xdr:colOff>
      <xdr:row>11</xdr:row>
      <xdr:rowOff>247207</xdr:rowOff>
    </xdr:to>
    <xdr:sp macro="" textlink="" fLocksText="0">
      <xdr:nvSpPr>
        <xdr:cNvPr id="5" name="Grafik 7">
          <a:extLst>
            <a:ext uri="{FF2B5EF4-FFF2-40B4-BE49-F238E27FC236}">
              <a16:creationId xmlns:a16="http://schemas.microsoft.com/office/drawing/2014/main" xmlns="" id="{00000000-0008-0000-0000-000005000000}"/>
            </a:ext>
          </a:extLst>
        </xdr:cNvPr>
        <xdr:cNvSpPr>
          <a:extLst>
            <a:ext uri="smNativeData">
              <pm:smNativeData xmlns:pm="smNativeData" xmlns="" val="SMDATA_14_Boz6YhMAAAAlAAAACwAAAI0AAAAAkAAAAEgAAACQAAAASAAAAAAAAAAAAAAAAAAAAAEAAABQAAAAAAAAAAAA4D8AAAAAAADgPwAAAAAAAOA/AAAAAAAA4D8AAAAAAADgPwAAAAAAAOA/AAAAAAAA4D8AAAAAAADgPwAAAAAAAOA/AAAAAAAA4D8CAAAAjAAAAAEAAAAAAAAA/wA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BcAAAAUAAAAAAAAAAAAAAD/fwAA/38AAAAAAAAJAAAABAAAAAAAAAAeAAAAaAAAAAAAAAAAAAAAAAAAAAAAAAAAAAAAECcAABAnAAAAAAAAAAAAAAAAAAAAAAAAAAAAAAAAAAAAAAAAAAAAABQAAAAAAAAAwMD/AAAAAABkAAAAMgAAAAAAAABkAAAAAAAAAH9/fwAKAAAAIgAAABgAAAAAAAAAAAAAAAAAAAAAAAAAAAAAAAAAAAAkAAAAJAAAAAAAAAAHAAAAAAAAAAAAAAAAAAAAAAAAAAAAAAAAAAAAf39/ACUAAABYAAAAAAAAAAAAAAAAAAAAAAAAAAAAAAAAAAAAAAAAAAAAAAAAAAAAAAAAAAAAAAA/AAAAAAAAAKCGAQAAAAAAAAAAAAAAAAAMAAAAAQAAAAAAAAAAAAAAAAAAACEAAAAwAAAALAAAAAcAAAAJAAAAgwGuAQcAAAAJAAAABQJmAqQeAABmEgAArwAAAOIAAAAAAAAAMAAAABQAAAAAAAAAAAD//wAAAQAAAP//AAABAA=="/>
            </a:ext>
          </a:extLst>
        </xdr:cNvSpPr>
      </xdr:nvSpPr>
      <xdr:spPr>
        <a:xfrm>
          <a:off x="5140162" y="3208847"/>
          <a:ext cx="111125" cy="143510"/>
        </a:xfrm>
        <a:custGeom>
          <a:avLst/>
          <a:gdLst/>
          <a:ahLst/>
          <a:cxnLst/>
          <a:rect l="0" t="0" r="111125" b="143510"/>
          <a:pathLst>
            <a:path w="111125" h="143510">
              <a:moveTo>
                <a:pt x="426" y="424"/>
              </a:moveTo>
              <a:lnTo>
                <a:pt x="112331" y="72179"/>
              </a:lnTo>
              <a:lnTo>
                <a:pt x="426" y="143934"/>
              </a:lnTo>
              <a:close/>
            </a:path>
          </a:pathLst>
        </a:custGeom>
        <a:solidFill>
          <a:srgbClr val="FF0000"/>
        </a:solidFill>
        <a:ln w="12700" cap="flat">
          <a:noFill/>
          <a:prstDash val="solid"/>
          <a:headEnd type="none" w="med" len="med"/>
          <a:tailEnd type="none" w="med" len="med"/>
        </a:ln>
        <a:effectLst/>
      </xdr:spPr>
    </xdr:sp>
    <xdr:clientData/>
  </xdr:twoCellAnchor>
  <xdr:twoCellAnchor editAs="oneCell">
    <xdr:from>
      <xdr:col>1</xdr:col>
      <xdr:colOff>25977</xdr:colOff>
      <xdr:row>1</xdr:row>
      <xdr:rowOff>25978</xdr:rowOff>
    </xdr:from>
    <xdr:to>
      <xdr:col>2</xdr:col>
      <xdr:colOff>787400</xdr:colOff>
      <xdr:row>2</xdr:row>
      <xdr:rowOff>267963</xdr:rowOff>
    </xdr:to>
    <xdr:pic>
      <xdr:nvPicPr>
        <xdr:cNvPr id="3" name="Grafik 2">
          <a:extLst>
            <a:ext uri="{FF2B5EF4-FFF2-40B4-BE49-F238E27FC236}">
              <a16:creationId xmlns:a16="http://schemas.microsoft.com/office/drawing/2014/main" xmlns="" id="{12AFCBB6-D54D-791D-D047-284BC1C07B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229177" y="207407"/>
          <a:ext cx="888423" cy="8152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EEECE1"/>
      </a:dk2>
      <a:lt2>
        <a:srgbClr val="1F497D"/>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Arial"/>
        <a:ea typeface="SimSun"/>
        <a:cs typeface="Times New Roma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prstTxWarp prst="textNoShape">
          <a:avLst/>
        </a:prstTxWarp>
        <a:noAutofit/>
      </a:bodyPr>
      <a:lstStyle>
        <a:defPPr>
          <a:defRPr/>
        </a:defPPr>
      </a:lstStyle>
      <a:style>
        <a:lnRef idx="0">
          <a:schemeClr val="accent1"/>
        </a:lnRef>
        <a:fillRef idx="0">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8200"/>
    <pageSetUpPr fitToPage="1"/>
  </sheetPr>
  <dimension ref="A1:ALK58"/>
  <sheetViews>
    <sheetView showGridLines="0" showRowColHeaders="0" showZeros="0" zoomScaleNormal="100" workbookViewId="0">
      <selection activeCell="D8" sqref="D8:F8"/>
    </sheetView>
  </sheetViews>
  <sheetFormatPr baseColWidth="10" defaultColWidth="10.375" defaultRowHeight="14.25" x14ac:dyDescent="0.2"/>
  <cols>
    <col min="1" max="1" width="2.625" style="2" customWidth="1"/>
    <col min="2" max="2" width="1.625" style="2" customWidth="1"/>
    <col min="3" max="3" width="15.625" style="2" customWidth="1"/>
    <col min="4" max="4" width="7.125" style="2" customWidth="1"/>
    <col min="5" max="5" width="1.625" style="2" customWidth="1"/>
    <col min="6" max="6" width="8" style="2" customWidth="1"/>
    <col min="7" max="7" width="12.125" style="2" customWidth="1"/>
    <col min="8" max="8" width="10.625" style="2" customWidth="1"/>
    <col min="9" max="9" width="3.5" style="2" customWidth="1"/>
    <col min="10" max="10" width="9.5" style="2" customWidth="1"/>
    <col min="11" max="11" width="1.625" style="2" customWidth="1"/>
    <col min="12" max="12" width="15.625" style="2" customWidth="1"/>
    <col min="13" max="13" width="7.125" style="2" customWidth="1"/>
    <col min="14" max="14" width="1.625" style="2" customWidth="1"/>
    <col min="15" max="15" width="8.625" style="2" customWidth="1"/>
    <col min="16" max="16" width="12.125" style="2" customWidth="1"/>
    <col min="17" max="17" width="12.625" style="2" customWidth="1"/>
    <col min="18" max="18" width="1.625" style="2" customWidth="1"/>
    <col min="19" max="19" width="10.125" style="2" customWidth="1"/>
    <col min="20" max="26" width="10.625" style="2" customWidth="1"/>
    <col min="27" max="27" width="4" style="2" customWidth="1"/>
    <col min="28" max="999" width="10.375" style="2"/>
  </cols>
  <sheetData>
    <row r="1" spans="1:27" x14ac:dyDescent="0.2">
      <c r="A1" s="3"/>
      <c r="B1" s="3"/>
      <c r="C1" s="3"/>
      <c r="D1" s="3"/>
      <c r="E1" s="3"/>
      <c r="F1" s="3"/>
      <c r="G1" s="3"/>
      <c r="H1" s="3"/>
      <c r="I1" s="3"/>
      <c r="J1" s="3"/>
      <c r="K1" s="321"/>
      <c r="L1" s="3"/>
      <c r="M1" s="3"/>
      <c r="N1" s="3"/>
      <c r="O1" s="3"/>
      <c r="P1" s="3"/>
      <c r="Q1" s="3"/>
      <c r="R1" s="3"/>
      <c r="S1" s="3"/>
      <c r="T1" s="3"/>
      <c r="U1" s="3"/>
      <c r="V1" s="3"/>
      <c r="W1" s="3"/>
      <c r="X1" s="3"/>
      <c r="Y1" s="3"/>
      <c r="Z1" s="3"/>
      <c r="AA1" s="3"/>
    </row>
    <row r="2" spans="1:27" ht="45" customHeight="1" x14ac:dyDescent="0.2">
      <c r="A2" s="3"/>
      <c r="B2" s="70"/>
      <c r="C2" s="70"/>
      <c r="D2" s="720" t="s">
        <v>185</v>
      </c>
      <c r="E2" s="720"/>
      <c r="F2" s="720"/>
      <c r="G2" s="397"/>
      <c r="H2" s="710" t="s">
        <v>20</v>
      </c>
      <c r="I2" s="710"/>
      <c r="J2" s="3"/>
      <c r="K2" s="779" t="s">
        <v>191</v>
      </c>
      <c r="L2" s="780"/>
      <c r="M2" s="780"/>
      <c r="N2" s="780"/>
      <c r="O2" s="780"/>
      <c r="P2" s="780"/>
      <c r="Q2" s="780"/>
      <c r="R2" s="781"/>
      <c r="S2" s="4"/>
      <c r="T2" s="767" t="s">
        <v>141</v>
      </c>
      <c r="U2" s="768"/>
      <c r="V2" s="768"/>
      <c r="W2" s="768"/>
      <c r="X2" s="768"/>
      <c r="Y2" s="768"/>
      <c r="Z2" s="769"/>
      <c r="AA2" s="4"/>
    </row>
    <row r="3" spans="1:27" ht="45" customHeight="1" x14ac:dyDescent="0.2">
      <c r="A3" s="321"/>
      <c r="B3" s="336"/>
      <c r="C3" s="336"/>
      <c r="D3" s="336"/>
      <c r="E3" s="325"/>
      <c r="F3" s="325"/>
      <c r="G3" s="325"/>
      <c r="H3" s="325"/>
      <c r="I3" s="325"/>
      <c r="J3" s="321"/>
      <c r="K3" s="782"/>
      <c r="L3" s="783"/>
      <c r="M3" s="783"/>
      <c r="N3" s="783"/>
      <c r="O3" s="783"/>
      <c r="P3" s="783"/>
      <c r="Q3" s="783"/>
      <c r="R3" s="784"/>
      <c r="S3" s="322"/>
      <c r="T3" s="770"/>
      <c r="U3" s="771"/>
      <c r="V3" s="771"/>
      <c r="W3" s="771"/>
      <c r="X3" s="771"/>
      <c r="Y3" s="771"/>
      <c r="Z3" s="772"/>
      <c r="AA3" s="322"/>
    </row>
    <row r="4" spans="1:27" ht="30" customHeight="1" x14ac:dyDescent="0.4">
      <c r="A4" s="321"/>
      <c r="B4" s="729" t="s">
        <v>0</v>
      </c>
      <c r="C4" s="729"/>
      <c r="D4" s="729"/>
      <c r="E4" s="729"/>
      <c r="F4" s="729"/>
      <c r="G4" s="325"/>
      <c r="H4" s="325"/>
      <c r="I4" s="325"/>
      <c r="J4" s="321"/>
      <c r="K4" s="782"/>
      <c r="L4" s="783"/>
      <c r="M4" s="783"/>
      <c r="N4" s="783"/>
      <c r="O4" s="783"/>
      <c r="P4" s="783"/>
      <c r="Q4" s="783"/>
      <c r="R4" s="784"/>
      <c r="S4" s="322"/>
      <c r="T4" s="770"/>
      <c r="U4" s="771"/>
      <c r="V4" s="771"/>
      <c r="W4" s="771"/>
      <c r="X4" s="771"/>
      <c r="Y4" s="771"/>
      <c r="Z4" s="772"/>
      <c r="AA4" s="322"/>
    </row>
    <row r="5" spans="1:27" ht="32.1" customHeight="1" x14ac:dyDescent="0.2">
      <c r="A5" s="321"/>
      <c r="B5" s="730" t="s">
        <v>131</v>
      </c>
      <c r="C5" s="730"/>
      <c r="D5" s="730"/>
      <c r="E5" s="730"/>
      <c r="F5" s="730"/>
      <c r="G5" s="730"/>
      <c r="H5" s="730"/>
      <c r="I5" s="730"/>
      <c r="J5" s="321"/>
      <c r="K5" s="782"/>
      <c r="L5" s="783"/>
      <c r="M5" s="783"/>
      <c r="N5" s="783"/>
      <c r="O5" s="783"/>
      <c r="P5" s="783"/>
      <c r="Q5" s="783"/>
      <c r="R5" s="784"/>
      <c r="S5" s="322"/>
      <c r="T5" s="770"/>
      <c r="U5" s="771"/>
      <c r="V5" s="771"/>
      <c r="W5" s="771"/>
      <c r="X5" s="771"/>
      <c r="Y5" s="771"/>
      <c r="Z5" s="772"/>
      <c r="AA5" s="322"/>
    </row>
    <row r="6" spans="1:27" ht="21.95" customHeight="1" x14ac:dyDescent="0.2">
      <c r="A6" s="3"/>
      <c r="B6" s="709"/>
      <c r="C6" s="709"/>
      <c r="D6" s="709"/>
      <c r="E6" s="709"/>
      <c r="F6" s="709"/>
      <c r="G6" s="709"/>
      <c r="H6" s="709"/>
      <c r="I6" s="709"/>
      <c r="J6" s="3"/>
      <c r="K6" s="782"/>
      <c r="L6" s="783"/>
      <c r="M6" s="783"/>
      <c r="N6" s="783"/>
      <c r="O6" s="783"/>
      <c r="P6" s="783"/>
      <c r="Q6" s="783"/>
      <c r="R6" s="784"/>
      <c r="S6" s="4"/>
      <c r="T6" s="770"/>
      <c r="U6" s="771"/>
      <c r="V6" s="771"/>
      <c r="W6" s="771"/>
      <c r="X6" s="771"/>
      <c r="Y6" s="771"/>
      <c r="Z6" s="772"/>
      <c r="AA6" s="4"/>
    </row>
    <row r="7" spans="1:27" ht="4.5" customHeight="1" x14ac:dyDescent="0.2">
      <c r="A7" s="3"/>
      <c r="B7" s="733"/>
      <c r="C7" s="734"/>
      <c r="D7" s="359"/>
      <c r="E7" s="359"/>
      <c r="F7" s="359"/>
      <c r="G7" s="359"/>
      <c r="H7" s="359"/>
      <c r="I7" s="360"/>
      <c r="J7" s="3"/>
      <c r="K7" s="782"/>
      <c r="L7" s="783"/>
      <c r="M7" s="783"/>
      <c r="N7" s="783"/>
      <c r="O7" s="783"/>
      <c r="P7" s="783"/>
      <c r="Q7" s="783"/>
      <c r="R7" s="784"/>
      <c r="S7" s="4"/>
      <c r="T7" s="770"/>
      <c r="U7" s="771"/>
      <c r="V7" s="771"/>
      <c r="W7" s="771"/>
      <c r="X7" s="771"/>
      <c r="Y7" s="771"/>
      <c r="Z7" s="772"/>
      <c r="AA7" s="4"/>
    </row>
    <row r="8" spans="1:27" ht="34.5" customHeight="1" thickBot="1" x14ac:dyDescent="0.25">
      <c r="A8" s="3"/>
      <c r="B8" s="735" t="s">
        <v>1</v>
      </c>
      <c r="C8" s="736"/>
      <c r="D8" s="721">
        <v>2023</v>
      </c>
      <c r="E8" s="721"/>
      <c r="F8" s="721"/>
      <c r="G8" s="361"/>
      <c r="H8" s="321"/>
      <c r="I8" s="358"/>
      <c r="J8" s="3"/>
      <c r="K8" s="782"/>
      <c r="L8" s="783"/>
      <c r="M8" s="783"/>
      <c r="N8" s="783"/>
      <c r="O8" s="783"/>
      <c r="P8" s="783"/>
      <c r="Q8" s="783"/>
      <c r="R8" s="784"/>
      <c r="S8" s="4"/>
      <c r="T8" s="770"/>
      <c r="U8" s="771"/>
      <c r="V8" s="771"/>
      <c r="W8" s="771"/>
      <c r="X8" s="771"/>
      <c r="Y8" s="771"/>
      <c r="Z8" s="772"/>
      <c r="AA8" s="4"/>
    </row>
    <row r="9" spans="1:27" ht="4.5" customHeight="1" x14ac:dyDescent="0.2">
      <c r="A9" s="3"/>
      <c r="B9" s="737"/>
      <c r="C9" s="738"/>
      <c r="D9" s="362"/>
      <c r="E9" s="362"/>
      <c r="F9" s="362"/>
      <c r="G9" s="363"/>
      <c r="H9" s="363"/>
      <c r="I9" s="364"/>
      <c r="J9" s="3"/>
      <c r="K9" s="782"/>
      <c r="L9" s="783"/>
      <c r="M9" s="783"/>
      <c r="N9" s="783"/>
      <c r="O9" s="783"/>
      <c r="P9" s="783"/>
      <c r="Q9" s="783"/>
      <c r="R9" s="784"/>
      <c r="S9" s="4"/>
      <c r="T9" s="770"/>
      <c r="U9" s="771"/>
      <c r="V9" s="771"/>
      <c r="W9" s="771"/>
      <c r="X9" s="771"/>
      <c r="Y9" s="771"/>
      <c r="Z9" s="772"/>
      <c r="AA9" s="4"/>
    </row>
    <row r="10" spans="1:27" ht="15" customHeight="1" x14ac:dyDescent="0.2">
      <c r="A10" s="3"/>
      <c r="B10" s="3"/>
      <c r="C10" s="3"/>
      <c r="D10" s="3"/>
      <c r="E10" s="3"/>
      <c r="F10" s="3"/>
      <c r="G10" s="3"/>
      <c r="H10" s="3"/>
      <c r="I10" s="3"/>
      <c r="J10" s="3"/>
      <c r="K10" s="782"/>
      <c r="L10" s="783"/>
      <c r="M10" s="783"/>
      <c r="N10" s="783"/>
      <c r="O10" s="783"/>
      <c r="P10" s="783"/>
      <c r="Q10" s="783"/>
      <c r="R10" s="784"/>
      <c r="S10" s="4"/>
      <c r="T10" s="770"/>
      <c r="U10" s="771"/>
      <c r="V10" s="771"/>
      <c r="W10" s="771"/>
      <c r="X10" s="771"/>
      <c r="Y10" s="771"/>
      <c r="Z10" s="772"/>
      <c r="AA10" s="4"/>
    </row>
    <row r="11" spans="1:27" ht="34.35" customHeight="1" x14ac:dyDescent="0.2">
      <c r="A11" s="321"/>
      <c r="B11" s="741" t="s">
        <v>2</v>
      </c>
      <c r="C11" s="742"/>
      <c r="D11" s="742"/>
      <c r="E11" s="742"/>
      <c r="F11" s="742"/>
      <c r="G11" s="742"/>
      <c r="H11" s="743" t="s">
        <v>20</v>
      </c>
      <c r="I11" s="744"/>
      <c r="J11" s="321"/>
      <c r="K11" s="782"/>
      <c r="L11" s="783"/>
      <c r="M11" s="783"/>
      <c r="N11" s="783"/>
      <c r="O11" s="783"/>
      <c r="P11" s="783"/>
      <c r="Q11" s="783"/>
      <c r="R11" s="784"/>
      <c r="S11" s="322"/>
      <c r="T11" s="770"/>
      <c r="U11" s="771"/>
      <c r="V11" s="771"/>
      <c r="W11" s="771"/>
      <c r="X11" s="771"/>
      <c r="Y11" s="771"/>
      <c r="Z11" s="772"/>
      <c r="AA11" s="322"/>
    </row>
    <row r="12" spans="1:27" ht="69.95" customHeight="1" x14ac:dyDescent="0.2">
      <c r="A12" s="3"/>
      <c r="B12" s="745" t="s">
        <v>189</v>
      </c>
      <c r="C12" s="746"/>
      <c r="D12" s="746"/>
      <c r="E12" s="746"/>
      <c r="F12" s="746"/>
      <c r="G12" s="746"/>
      <c r="H12" s="746"/>
      <c r="I12" s="747"/>
      <c r="J12" s="3"/>
      <c r="K12" s="782"/>
      <c r="L12" s="783"/>
      <c r="M12" s="783"/>
      <c r="N12" s="783"/>
      <c r="O12" s="783"/>
      <c r="P12" s="783"/>
      <c r="Q12" s="783"/>
      <c r="R12" s="784"/>
      <c r="S12" s="4"/>
      <c r="T12" s="770"/>
      <c r="U12" s="771"/>
      <c r="V12" s="771"/>
      <c r="W12" s="771"/>
      <c r="X12" s="771"/>
      <c r="Y12" s="771"/>
      <c r="Z12" s="772"/>
      <c r="AA12" s="4"/>
    </row>
    <row r="13" spans="1:27" ht="30.95" customHeight="1" x14ac:dyDescent="0.2">
      <c r="A13" s="3"/>
      <c r="B13" s="722" t="s">
        <v>190</v>
      </c>
      <c r="C13" s="723"/>
      <c r="D13" s="723"/>
      <c r="E13" s="723"/>
      <c r="F13" s="723"/>
      <c r="G13" s="723"/>
      <c r="H13" s="723"/>
      <c r="I13" s="724"/>
      <c r="J13" s="3"/>
      <c r="K13" s="785"/>
      <c r="L13" s="786"/>
      <c r="M13" s="786"/>
      <c r="N13" s="786"/>
      <c r="O13" s="786"/>
      <c r="P13" s="786"/>
      <c r="Q13" s="786"/>
      <c r="R13" s="787"/>
      <c r="S13" s="4"/>
      <c r="T13" s="770"/>
      <c r="U13" s="771"/>
      <c r="V13" s="771"/>
      <c r="W13" s="771"/>
      <c r="X13" s="771"/>
      <c r="Y13" s="771"/>
      <c r="Z13" s="772"/>
      <c r="AA13" s="4"/>
    </row>
    <row r="14" spans="1:27" ht="14.1" customHeight="1" thickBot="1" x14ac:dyDescent="0.25">
      <c r="A14" s="321"/>
      <c r="B14" s="356"/>
      <c r="C14" s="356"/>
      <c r="D14" s="356"/>
      <c r="E14" s="356"/>
      <c r="F14" s="356"/>
      <c r="G14" s="356"/>
      <c r="H14" s="356"/>
      <c r="I14" s="356"/>
      <c r="J14" s="323"/>
      <c r="K14" s="357"/>
      <c r="L14" s="357"/>
      <c r="M14" s="357"/>
      <c r="N14" s="357"/>
      <c r="O14" s="357"/>
      <c r="P14" s="357"/>
      <c r="Q14" s="357"/>
      <c r="R14" s="357"/>
      <c r="S14" s="322"/>
      <c r="T14" s="770"/>
      <c r="U14" s="771"/>
      <c r="V14" s="771"/>
      <c r="W14" s="771"/>
      <c r="X14" s="771"/>
      <c r="Y14" s="771"/>
      <c r="Z14" s="772"/>
      <c r="AA14" s="322"/>
    </row>
    <row r="15" spans="1:27" ht="15.75" customHeight="1" x14ac:dyDescent="0.2">
      <c r="A15" s="3"/>
      <c r="B15" s="725" t="s">
        <v>132</v>
      </c>
      <c r="C15" s="726"/>
      <c r="D15" s="726"/>
      <c r="E15" s="726"/>
      <c r="F15" s="726"/>
      <c r="G15" s="726"/>
      <c r="H15" s="726"/>
      <c r="I15" s="727"/>
      <c r="J15" s="5"/>
      <c r="K15" s="399"/>
      <c r="L15" s="398"/>
      <c r="M15" s="398"/>
      <c r="N15" s="398"/>
      <c r="O15" s="398"/>
      <c r="P15" s="398"/>
      <c r="Q15" s="398"/>
      <c r="R15" s="400"/>
      <c r="S15" s="324"/>
      <c r="T15" s="770"/>
      <c r="U15" s="771"/>
      <c r="V15" s="771"/>
      <c r="W15" s="771"/>
      <c r="X15" s="771"/>
      <c r="Y15" s="771"/>
      <c r="Z15" s="772"/>
      <c r="AA15" s="4"/>
    </row>
    <row r="16" spans="1:27" ht="15.75" customHeight="1" x14ac:dyDescent="0.2">
      <c r="A16" s="3"/>
      <c r="B16" s="390"/>
      <c r="C16" s="353"/>
      <c r="D16" s="354"/>
      <c r="E16" s="354"/>
      <c r="F16" s="355"/>
      <c r="G16" s="355"/>
      <c r="H16" s="355"/>
      <c r="I16" s="391"/>
      <c r="J16" s="5"/>
      <c r="K16" s="401"/>
      <c r="L16" s="711" t="str">
        <f>IF(C18="Unterorganisation eines Mitgliedsverbands im KJR","Bitte den zuständigen Mitgliedsverband im KJR hier eintragen, die Adresse wird in alle Formulare übernommen.","Bitte unten nichts eintragen !")</f>
        <v>Bitte unten nichts eintragen !</v>
      </c>
      <c r="M16" s="712"/>
      <c r="N16" s="712"/>
      <c r="O16" s="712"/>
      <c r="P16" s="712"/>
      <c r="Q16" s="713"/>
      <c r="R16" s="385"/>
      <c r="S16" s="6"/>
      <c r="T16" s="770"/>
      <c r="U16" s="771"/>
      <c r="V16" s="771"/>
      <c r="W16" s="771"/>
      <c r="X16" s="771"/>
      <c r="Y16" s="771"/>
      <c r="Z16" s="772"/>
      <c r="AA16" s="4"/>
    </row>
    <row r="17" spans="1:27" ht="4.5" customHeight="1" x14ac:dyDescent="0.2">
      <c r="A17" s="3"/>
      <c r="B17" s="392"/>
      <c r="C17" s="352"/>
      <c r="D17" s="352"/>
      <c r="E17" s="352"/>
      <c r="F17" s="352"/>
      <c r="G17" s="352"/>
      <c r="H17" s="352"/>
      <c r="I17" s="393"/>
      <c r="J17" s="3"/>
      <c r="K17" s="378"/>
      <c r="L17" s="714"/>
      <c r="M17" s="715"/>
      <c r="N17" s="715"/>
      <c r="O17" s="715"/>
      <c r="P17" s="715"/>
      <c r="Q17" s="716"/>
      <c r="R17" s="385"/>
      <c r="S17" s="6"/>
      <c r="T17" s="770"/>
      <c r="U17" s="771"/>
      <c r="V17" s="771"/>
      <c r="W17" s="771"/>
      <c r="X17" s="771"/>
      <c r="Y17" s="771"/>
      <c r="Z17" s="772"/>
      <c r="AA17" s="4"/>
    </row>
    <row r="18" spans="1:27" ht="19.5" customHeight="1" thickBot="1" x14ac:dyDescent="0.25">
      <c r="A18" s="3"/>
      <c r="B18" s="394"/>
      <c r="C18" s="728" t="s">
        <v>137</v>
      </c>
      <c r="D18" s="728"/>
      <c r="E18" s="728"/>
      <c r="F18" s="728"/>
      <c r="G18" s="728"/>
      <c r="H18" s="728"/>
      <c r="I18" s="395"/>
      <c r="J18" s="7"/>
      <c r="K18" s="384"/>
      <c r="L18" s="717"/>
      <c r="M18" s="718"/>
      <c r="N18" s="718"/>
      <c r="O18" s="718"/>
      <c r="P18" s="718"/>
      <c r="Q18" s="719"/>
      <c r="R18" s="358"/>
      <c r="S18" s="6"/>
      <c r="T18" s="770"/>
      <c r="U18" s="771"/>
      <c r="V18" s="771"/>
      <c r="W18" s="771"/>
      <c r="X18" s="771"/>
      <c r="Y18" s="771"/>
      <c r="Z18" s="772"/>
      <c r="AA18" s="4"/>
    </row>
    <row r="19" spans="1:27" ht="8.1" customHeight="1" thickBot="1" x14ac:dyDescent="0.25">
      <c r="A19" s="3"/>
      <c r="B19" s="396"/>
      <c r="C19" s="731"/>
      <c r="D19" s="731"/>
      <c r="E19" s="731"/>
      <c r="F19" s="731"/>
      <c r="G19" s="731"/>
      <c r="H19" s="731"/>
      <c r="I19" s="732"/>
      <c r="J19" s="3"/>
      <c r="K19" s="378"/>
      <c r="L19" s="403"/>
      <c r="M19" s="404"/>
      <c r="N19" s="341"/>
      <c r="O19" s="342"/>
      <c r="P19" s="405"/>
      <c r="Q19" s="343"/>
      <c r="R19" s="385"/>
      <c r="S19" s="6"/>
      <c r="T19" s="770"/>
      <c r="U19" s="771"/>
      <c r="V19" s="771"/>
      <c r="W19" s="771"/>
      <c r="X19" s="771"/>
      <c r="Y19" s="771"/>
      <c r="Z19" s="772"/>
      <c r="AA19" s="4"/>
    </row>
    <row r="20" spans="1:27" ht="4.5" customHeight="1" x14ac:dyDescent="0.2">
      <c r="A20" s="3"/>
      <c r="B20" s="3"/>
      <c r="C20" s="8"/>
      <c r="D20" s="3"/>
      <c r="E20" s="3"/>
      <c r="F20" s="3"/>
      <c r="G20" s="3"/>
      <c r="H20" s="3"/>
      <c r="I20" s="3"/>
      <c r="J20" s="3"/>
      <c r="K20" s="378"/>
      <c r="L20" s="344"/>
      <c r="M20" s="345"/>
      <c r="N20" s="346"/>
      <c r="O20" s="347"/>
      <c r="P20" s="348"/>
      <c r="Q20" s="339"/>
      <c r="R20" s="379"/>
      <c r="S20" s="6"/>
      <c r="T20" s="770"/>
      <c r="U20" s="771"/>
      <c r="V20" s="771"/>
      <c r="W20" s="771"/>
      <c r="X20" s="771"/>
      <c r="Y20" s="771"/>
      <c r="Z20" s="772"/>
      <c r="AA20" s="4"/>
    </row>
    <row r="21" spans="1:27" ht="4.5" customHeight="1" x14ac:dyDescent="0.2">
      <c r="A21" s="3"/>
      <c r="B21" s="3"/>
      <c r="C21" s="8"/>
      <c r="D21" s="3"/>
      <c r="E21" s="3"/>
      <c r="F21" s="3"/>
      <c r="G21" s="3"/>
      <c r="H21" s="3"/>
      <c r="I21" s="3"/>
      <c r="J21" s="3"/>
      <c r="K21" s="378"/>
      <c r="L21" s="344"/>
      <c r="M21" s="345"/>
      <c r="N21" s="346"/>
      <c r="O21" s="347"/>
      <c r="P21" s="348"/>
      <c r="Q21" s="339"/>
      <c r="R21" s="379"/>
      <c r="S21" s="6"/>
      <c r="T21" s="770"/>
      <c r="U21" s="771"/>
      <c r="V21" s="771"/>
      <c r="W21" s="771"/>
      <c r="X21" s="771"/>
      <c r="Y21" s="771"/>
      <c r="Z21" s="772"/>
      <c r="AA21" s="4"/>
    </row>
    <row r="22" spans="1:27" ht="4.5" customHeight="1" x14ac:dyDescent="0.2">
      <c r="A22" s="3"/>
      <c r="B22" s="3"/>
      <c r="C22" s="8"/>
      <c r="D22" s="3"/>
      <c r="E22" s="3"/>
      <c r="F22" s="3"/>
      <c r="G22" s="3"/>
      <c r="H22" s="3"/>
      <c r="I22" s="3"/>
      <c r="J22" s="3"/>
      <c r="K22" s="378"/>
      <c r="L22" s="344"/>
      <c r="M22" s="345"/>
      <c r="N22" s="346"/>
      <c r="O22" s="347"/>
      <c r="P22" s="348"/>
      <c r="Q22" s="339"/>
      <c r="R22" s="379"/>
      <c r="S22" s="6"/>
      <c r="T22" s="770"/>
      <c r="U22" s="771"/>
      <c r="V22" s="771"/>
      <c r="W22" s="771"/>
      <c r="X22" s="771"/>
      <c r="Y22" s="771"/>
      <c r="Z22" s="772"/>
      <c r="AA22" s="4"/>
    </row>
    <row r="23" spans="1:27" ht="4.5" customHeight="1" x14ac:dyDescent="0.2">
      <c r="A23" s="3"/>
      <c r="B23" s="739"/>
      <c r="C23" s="740"/>
      <c r="D23" s="365"/>
      <c r="E23" s="365"/>
      <c r="F23" s="365"/>
      <c r="G23" s="365"/>
      <c r="H23" s="365"/>
      <c r="I23" s="360"/>
      <c r="J23" s="3"/>
      <c r="K23" s="378"/>
      <c r="L23" s="349"/>
      <c r="M23" s="350"/>
      <c r="N23" s="350"/>
      <c r="O23" s="350"/>
      <c r="P23" s="350"/>
      <c r="Q23" s="350"/>
      <c r="R23" s="386"/>
      <c r="S23" s="6"/>
      <c r="T23" s="770"/>
      <c r="U23" s="771"/>
      <c r="V23" s="771"/>
      <c r="W23" s="771"/>
      <c r="X23" s="771"/>
      <c r="Y23" s="771"/>
      <c r="Z23" s="772"/>
      <c r="AA23" s="4"/>
    </row>
    <row r="24" spans="1:27" ht="19.5" customHeight="1" x14ac:dyDescent="0.2">
      <c r="A24" s="3"/>
      <c r="B24" s="751" t="s">
        <v>3</v>
      </c>
      <c r="C24" s="752"/>
      <c r="D24" s="748" t="s">
        <v>194</v>
      </c>
      <c r="E24" s="749"/>
      <c r="F24" s="749"/>
      <c r="G24" s="749"/>
      <c r="H24" s="749"/>
      <c r="I24" s="358"/>
      <c r="J24" s="3"/>
      <c r="K24" s="378"/>
      <c r="L24" s="753" t="s">
        <v>4</v>
      </c>
      <c r="M24" s="750"/>
      <c r="N24" s="750"/>
      <c r="O24" s="750"/>
      <c r="P24" s="750"/>
      <c r="Q24" s="750"/>
      <c r="R24" s="358"/>
      <c r="S24" s="6"/>
      <c r="T24" s="770"/>
      <c r="U24" s="771"/>
      <c r="V24" s="771"/>
      <c r="W24" s="771"/>
      <c r="X24" s="771"/>
      <c r="Y24" s="771"/>
      <c r="Z24" s="772"/>
      <c r="AA24" s="4"/>
    </row>
    <row r="25" spans="1:27" ht="19.5" customHeight="1" x14ac:dyDescent="0.2">
      <c r="A25" s="3"/>
      <c r="B25" s="751"/>
      <c r="C25" s="752"/>
      <c r="D25" s="748" t="s">
        <v>139</v>
      </c>
      <c r="E25" s="749"/>
      <c r="F25" s="749"/>
      <c r="G25" s="749"/>
      <c r="H25" s="749"/>
      <c r="I25" s="358"/>
      <c r="J25" s="3"/>
      <c r="K25" s="378"/>
      <c r="L25" s="753"/>
      <c r="M25" s="754"/>
      <c r="N25" s="754"/>
      <c r="O25" s="754"/>
      <c r="P25" s="754"/>
      <c r="Q25" s="754"/>
      <c r="R25" s="358"/>
      <c r="S25" s="4"/>
      <c r="T25" s="770"/>
      <c r="U25" s="771"/>
      <c r="V25" s="771"/>
      <c r="W25" s="771"/>
      <c r="X25" s="771"/>
      <c r="Y25" s="771"/>
      <c r="Z25" s="772"/>
      <c r="AA25" s="4"/>
    </row>
    <row r="26" spans="1:27" ht="19.5" customHeight="1" x14ac:dyDescent="0.2">
      <c r="A26" s="3"/>
      <c r="B26" s="755" t="s">
        <v>5</v>
      </c>
      <c r="C26" s="756"/>
      <c r="D26" s="748" t="s">
        <v>192</v>
      </c>
      <c r="E26" s="749"/>
      <c r="F26" s="749"/>
      <c r="G26" s="749"/>
      <c r="H26" s="749"/>
      <c r="I26" s="358"/>
      <c r="J26" s="3"/>
      <c r="K26" s="378"/>
      <c r="L26" s="340" t="s">
        <v>5</v>
      </c>
      <c r="M26" s="754"/>
      <c r="N26" s="754"/>
      <c r="O26" s="754"/>
      <c r="P26" s="754"/>
      <c r="Q26" s="754"/>
      <c r="R26" s="358"/>
      <c r="S26" s="4"/>
      <c r="T26" s="770"/>
      <c r="U26" s="771"/>
      <c r="V26" s="771"/>
      <c r="W26" s="771"/>
      <c r="X26" s="771"/>
      <c r="Y26" s="771"/>
      <c r="Z26" s="772"/>
      <c r="AA26" s="4"/>
    </row>
    <row r="27" spans="1:27" ht="19.5" customHeight="1" x14ac:dyDescent="0.2">
      <c r="A27" s="3"/>
      <c r="B27" s="755" t="s">
        <v>6</v>
      </c>
      <c r="C27" s="756"/>
      <c r="D27" s="9">
        <v>65719</v>
      </c>
      <c r="E27" s="71"/>
      <c r="F27" s="757" t="s">
        <v>193</v>
      </c>
      <c r="G27" s="758"/>
      <c r="H27" s="758"/>
      <c r="I27" s="358"/>
      <c r="J27" s="3"/>
      <c r="K27" s="378"/>
      <c r="L27" s="340" t="s">
        <v>6</v>
      </c>
      <c r="M27" s="351"/>
      <c r="N27" s="387"/>
      <c r="O27" s="754"/>
      <c r="P27" s="754"/>
      <c r="Q27" s="754"/>
      <c r="R27" s="358"/>
      <c r="S27" s="4"/>
      <c r="T27" s="770"/>
      <c r="U27" s="771"/>
      <c r="V27" s="771"/>
      <c r="W27" s="771"/>
      <c r="X27" s="771"/>
      <c r="Y27" s="771"/>
      <c r="Z27" s="772"/>
      <c r="AA27" s="4"/>
    </row>
    <row r="28" spans="1:27" ht="4.5" customHeight="1" x14ac:dyDescent="0.2">
      <c r="A28" s="3"/>
      <c r="B28" s="759"/>
      <c r="C28" s="760"/>
      <c r="D28" s="366"/>
      <c r="E28" s="366"/>
      <c r="F28" s="366"/>
      <c r="G28" s="366"/>
      <c r="H28" s="366"/>
      <c r="I28" s="358"/>
      <c r="J28" s="3"/>
      <c r="K28" s="382"/>
      <c r="L28" s="388"/>
      <c r="M28" s="389"/>
      <c r="N28" s="389"/>
      <c r="O28" s="389"/>
      <c r="P28" s="389"/>
      <c r="Q28" s="389"/>
      <c r="R28" s="364"/>
      <c r="S28" s="4"/>
      <c r="T28" s="770"/>
      <c r="U28" s="771"/>
      <c r="V28" s="771"/>
      <c r="W28" s="771"/>
      <c r="X28" s="771"/>
      <c r="Y28" s="771"/>
      <c r="Z28" s="772"/>
      <c r="AA28" s="4"/>
    </row>
    <row r="29" spans="1:27" ht="4.5" customHeight="1" x14ac:dyDescent="0.2">
      <c r="A29" s="3"/>
      <c r="B29" s="367"/>
      <c r="C29" s="368"/>
      <c r="D29" s="366"/>
      <c r="E29" s="366"/>
      <c r="F29" s="366"/>
      <c r="G29" s="366"/>
      <c r="H29" s="366"/>
      <c r="I29" s="358"/>
      <c r="J29" s="3"/>
      <c r="K29" s="321"/>
      <c r="L29" s="3"/>
      <c r="M29" s="3"/>
      <c r="N29" s="3"/>
      <c r="O29" s="10"/>
      <c r="P29" s="10"/>
      <c r="Q29" s="10"/>
      <c r="R29" s="10"/>
      <c r="S29" s="4"/>
      <c r="T29" s="770"/>
      <c r="U29" s="771"/>
      <c r="V29" s="771"/>
      <c r="W29" s="771"/>
      <c r="X29" s="771"/>
      <c r="Y29" s="771"/>
      <c r="Z29" s="772"/>
      <c r="AA29" s="4"/>
    </row>
    <row r="30" spans="1:27" ht="4.5" customHeight="1" x14ac:dyDescent="0.2">
      <c r="A30" s="3"/>
      <c r="B30" s="759"/>
      <c r="C30" s="760"/>
      <c r="D30" s="366"/>
      <c r="E30" s="366"/>
      <c r="F30" s="366"/>
      <c r="G30" s="366"/>
      <c r="H30" s="366"/>
      <c r="I30" s="358"/>
      <c r="J30" s="3"/>
      <c r="K30" s="321"/>
      <c r="L30" s="3"/>
      <c r="M30" s="3"/>
      <c r="N30" s="3"/>
      <c r="O30" s="10"/>
      <c r="P30" s="10"/>
      <c r="Q30" s="10"/>
      <c r="R30" s="10"/>
      <c r="S30" s="4"/>
      <c r="T30" s="770"/>
      <c r="U30" s="771"/>
      <c r="V30" s="771"/>
      <c r="W30" s="771"/>
      <c r="X30" s="771"/>
      <c r="Y30" s="771"/>
      <c r="Z30" s="772"/>
      <c r="AA30" s="4"/>
    </row>
    <row r="31" spans="1:27" ht="19.5" customHeight="1" x14ac:dyDescent="0.2">
      <c r="A31" s="3"/>
      <c r="B31" s="755" t="s">
        <v>7</v>
      </c>
      <c r="C31" s="756"/>
      <c r="D31" s="749" t="s">
        <v>8</v>
      </c>
      <c r="E31" s="749"/>
      <c r="F31" s="749"/>
      <c r="G31" s="749"/>
      <c r="H31" s="749"/>
      <c r="I31" s="358"/>
      <c r="J31" s="3"/>
      <c r="K31" s="321"/>
      <c r="L31" s="3"/>
      <c r="M31" s="3"/>
      <c r="N31" s="3"/>
      <c r="O31" s="761"/>
      <c r="P31" s="761"/>
      <c r="Q31" s="761"/>
      <c r="R31" s="761"/>
      <c r="S31" s="4"/>
      <c r="T31" s="770"/>
      <c r="U31" s="771"/>
      <c r="V31" s="771"/>
      <c r="W31" s="771"/>
      <c r="X31" s="771"/>
      <c r="Y31" s="771"/>
      <c r="Z31" s="772"/>
      <c r="AA31" s="4"/>
    </row>
    <row r="32" spans="1:27" ht="19.5" customHeight="1" x14ac:dyDescent="0.2">
      <c r="A32" s="3"/>
      <c r="B32" s="755" t="s">
        <v>9</v>
      </c>
      <c r="C32" s="756"/>
      <c r="D32" s="748" t="s">
        <v>10</v>
      </c>
      <c r="E32" s="749"/>
      <c r="F32" s="749"/>
      <c r="G32" s="749"/>
      <c r="H32" s="749"/>
      <c r="I32" s="358"/>
      <c r="J32" s="3"/>
      <c r="K32" s="321"/>
      <c r="L32" s="3"/>
      <c r="M32" s="11"/>
      <c r="N32" s="11"/>
      <c r="O32" s="11"/>
      <c r="P32" s="11"/>
      <c r="Q32" s="11"/>
      <c r="R32" s="11"/>
      <c r="S32" s="4"/>
      <c r="T32" s="770"/>
      <c r="U32" s="771"/>
      <c r="V32" s="771"/>
      <c r="W32" s="771"/>
      <c r="X32" s="771"/>
      <c r="Y32" s="771"/>
      <c r="Z32" s="772"/>
      <c r="AA32" s="4"/>
    </row>
    <row r="33" spans="1:27" ht="19.5" customHeight="1" x14ac:dyDescent="0.2">
      <c r="A33" s="3"/>
      <c r="B33" s="755" t="s">
        <v>11</v>
      </c>
      <c r="C33" s="756"/>
      <c r="D33" s="748" t="s">
        <v>12</v>
      </c>
      <c r="E33" s="749"/>
      <c r="F33" s="749"/>
      <c r="G33" s="749"/>
      <c r="H33" s="749"/>
      <c r="I33" s="358"/>
      <c r="J33" s="3"/>
      <c r="K33" s="374"/>
      <c r="L33" s="375" t="s">
        <v>13</v>
      </c>
      <c r="M33" s="376"/>
      <c r="N33" s="376"/>
      <c r="O33" s="376"/>
      <c r="P33" s="376"/>
      <c r="Q33" s="376"/>
      <c r="R33" s="377"/>
      <c r="S33" s="4"/>
      <c r="T33" s="770"/>
      <c r="U33" s="771"/>
      <c r="V33" s="771"/>
      <c r="W33" s="771"/>
      <c r="X33" s="771"/>
      <c r="Y33" s="771"/>
      <c r="Z33" s="772"/>
      <c r="AA33" s="4"/>
    </row>
    <row r="34" spans="1:27" ht="19.5" customHeight="1" x14ac:dyDescent="0.2">
      <c r="A34" s="3"/>
      <c r="B34" s="755" t="s">
        <v>14</v>
      </c>
      <c r="C34" s="756"/>
      <c r="D34" s="748" t="s">
        <v>15</v>
      </c>
      <c r="E34" s="749"/>
      <c r="F34" s="749"/>
      <c r="G34" s="749"/>
      <c r="H34" s="749"/>
      <c r="I34" s="358"/>
      <c r="J34" s="3"/>
      <c r="K34" s="378"/>
      <c r="L34" s="776" t="s">
        <v>16</v>
      </c>
      <c r="M34" s="776"/>
      <c r="N34" s="776"/>
      <c r="O34" s="776"/>
      <c r="P34" s="776"/>
      <c r="Q34" s="776"/>
      <c r="R34" s="777"/>
      <c r="S34" s="4"/>
      <c r="T34" s="770"/>
      <c r="U34" s="771"/>
      <c r="V34" s="771"/>
      <c r="W34" s="771"/>
      <c r="X34" s="771"/>
      <c r="Y34" s="771"/>
      <c r="Z34" s="772"/>
      <c r="AA34" s="4"/>
    </row>
    <row r="35" spans="1:27" ht="4.5" customHeight="1" x14ac:dyDescent="0.2">
      <c r="A35" s="3"/>
      <c r="B35" s="755"/>
      <c r="C35" s="756"/>
      <c r="D35" s="369"/>
      <c r="E35" s="370"/>
      <c r="F35" s="370"/>
      <c r="G35" s="370"/>
      <c r="H35" s="370"/>
      <c r="I35" s="358"/>
      <c r="J35" s="3"/>
      <c r="K35" s="378"/>
      <c r="L35" s="337"/>
      <c r="M35" s="338"/>
      <c r="N35" s="338"/>
      <c r="O35" s="338"/>
      <c r="P35" s="339"/>
      <c r="Q35" s="339"/>
      <c r="R35" s="379"/>
      <c r="S35" s="4"/>
      <c r="T35" s="770"/>
      <c r="U35" s="771"/>
      <c r="V35" s="771"/>
      <c r="W35" s="771"/>
      <c r="X35" s="771"/>
      <c r="Y35" s="771"/>
      <c r="Z35" s="772"/>
      <c r="AA35" s="4"/>
    </row>
    <row r="36" spans="1:27" ht="4.5" customHeight="1" x14ac:dyDescent="0.2">
      <c r="A36" s="3"/>
      <c r="B36" s="367"/>
      <c r="C36" s="371"/>
      <c r="D36" s="369"/>
      <c r="E36" s="370"/>
      <c r="F36" s="370"/>
      <c r="G36" s="370"/>
      <c r="H36" s="370"/>
      <c r="I36" s="358"/>
      <c r="J36" s="3"/>
      <c r="K36" s="378"/>
      <c r="L36" s="337"/>
      <c r="M36" s="321"/>
      <c r="N36" s="321"/>
      <c r="O36" s="338"/>
      <c r="P36" s="338"/>
      <c r="Q36" s="338"/>
      <c r="R36" s="380"/>
      <c r="S36" s="4"/>
      <c r="T36" s="770"/>
      <c r="U36" s="771"/>
      <c r="V36" s="771"/>
      <c r="W36" s="771"/>
      <c r="X36" s="771"/>
      <c r="Y36" s="771"/>
      <c r="Z36" s="772"/>
      <c r="AA36" s="4"/>
    </row>
    <row r="37" spans="1:27" ht="4.5" customHeight="1" x14ac:dyDescent="0.2">
      <c r="A37" s="3"/>
      <c r="B37" s="759"/>
      <c r="C37" s="760"/>
      <c r="D37" s="366"/>
      <c r="E37" s="366"/>
      <c r="F37" s="366"/>
      <c r="G37" s="366"/>
      <c r="H37" s="366"/>
      <c r="I37" s="358"/>
      <c r="J37" s="3"/>
      <c r="K37" s="378"/>
      <c r="L37" s="337"/>
      <c r="M37" s="321"/>
      <c r="N37" s="321"/>
      <c r="O37" s="338"/>
      <c r="P37" s="338"/>
      <c r="Q37" s="338"/>
      <c r="R37" s="380"/>
      <c r="S37" s="4"/>
      <c r="T37" s="770"/>
      <c r="U37" s="771"/>
      <c r="V37" s="771"/>
      <c r="W37" s="771"/>
      <c r="X37" s="771"/>
      <c r="Y37" s="771"/>
      <c r="Z37" s="772"/>
      <c r="AA37" s="4"/>
    </row>
    <row r="38" spans="1:27" ht="19.5" customHeight="1" x14ac:dyDescent="0.2">
      <c r="A38" s="3"/>
      <c r="B38" s="755" t="s">
        <v>17</v>
      </c>
      <c r="C38" s="756"/>
      <c r="D38" s="748" t="s">
        <v>166</v>
      </c>
      <c r="E38" s="749"/>
      <c r="F38" s="749"/>
      <c r="G38" s="749"/>
      <c r="H38" s="749"/>
      <c r="I38" s="358"/>
      <c r="J38" s="3"/>
      <c r="K38" s="378"/>
      <c r="L38" s="12"/>
      <c r="M38" s="763" t="s">
        <v>161</v>
      </c>
      <c r="N38" s="763"/>
      <c r="O38" s="763"/>
      <c r="P38" s="763"/>
      <c r="Q38" s="763"/>
      <c r="R38" s="764"/>
      <c r="S38" s="4"/>
      <c r="T38" s="770"/>
      <c r="U38" s="771"/>
      <c r="V38" s="771"/>
      <c r="W38" s="771"/>
      <c r="X38" s="771"/>
      <c r="Y38" s="771"/>
      <c r="Z38" s="772"/>
      <c r="AA38" s="4"/>
    </row>
    <row r="39" spans="1:27" ht="9.75" customHeight="1" x14ac:dyDescent="0.2">
      <c r="A39" s="3"/>
      <c r="B39" s="755"/>
      <c r="C39" s="756"/>
      <c r="D39" s="791"/>
      <c r="E39" s="791"/>
      <c r="F39" s="791"/>
      <c r="G39" s="791"/>
      <c r="H39" s="791"/>
      <c r="I39" s="358"/>
      <c r="J39" s="3"/>
      <c r="K39" s="378"/>
      <c r="L39" s="321"/>
      <c r="M39" s="763"/>
      <c r="N39" s="763"/>
      <c r="O39" s="763"/>
      <c r="P39" s="763"/>
      <c r="Q39" s="763"/>
      <c r="R39" s="764"/>
      <c r="S39" s="4"/>
      <c r="T39" s="770"/>
      <c r="U39" s="771"/>
      <c r="V39" s="771"/>
      <c r="W39" s="771"/>
      <c r="X39" s="771"/>
      <c r="Y39" s="771"/>
      <c r="Z39" s="772"/>
      <c r="AA39" s="4"/>
    </row>
    <row r="40" spans="1:27" ht="19.5" customHeight="1" x14ac:dyDescent="0.2">
      <c r="A40" s="3"/>
      <c r="B40" s="755" t="s">
        <v>18</v>
      </c>
      <c r="C40" s="756"/>
      <c r="D40" s="748" t="s">
        <v>19</v>
      </c>
      <c r="E40" s="749"/>
      <c r="F40" s="749"/>
      <c r="G40" s="749"/>
      <c r="H40" s="749"/>
      <c r="I40" s="358"/>
      <c r="J40" s="3"/>
      <c r="K40" s="378"/>
      <c r="L40" s="778" t="s">
        <v>20</v>
      </c>
      <c r="M40" s="762" t="s">
        <v>133</v>
      </c>
      <c r="N40" s="762"/>
      <c r="O40" s="762"/>
      <c r="P40" s="762"/>
      <c r="Q40" s="762"/>
      <c r="R40" s="381"/>
      <c r="S40" s="4"/>
      <c r="T40" s="770"/>
      <c r="U40" s="771"/>
      <c r="V40" s="771"/>
      <c r="W40" s="771"/>
      <c r="X40" s="771"/>
      <c r="Y40" s="771"/>
      <c r="Z40" s="772"/>
      <c r="AA40" s="4"/>
    </row>
    <row r="41" spans="1:27" ht="19.5" customHeight="1" x14ac:dyDescent="0.2">
      <c r="A41" s="3"/>
      <c r="B41" s="755" t="s">
        <v>21</v>
      </c>
      <c r="C41" s="756"/>
      <c r="D41" s="748" t="s">
        <v>165</v>
      </c>
      <c r="E41" s="749"/>
      <c r="F41" s="749"/>
      <c r="G41" s="749"/>
      <c r="H41" s="749"/>
      <c r="I41" s="358"/>
      <c r="J41" s="3"/>
      <c r="K41" s="378"/>
      <c r="L41" s="778"/>
      <c r="M41" s="762"/>
      <c r="N41" s="762"/>
      <c r="O41" s="762"/>
      <c r="P41" s="762"/>
      <c r="Q41" s="762"/>
      <c r="R41" s="381"/>
      <c r="S41" s="4"/>
      <c r="T41" s="770"/>
      <c r="U41" s="771"/>
      <c r="V41" s="771"/>
      <c r="W41" s="771"/>
      <c r="X41" s="771"/>
      <c r="Y41" s="771"/>
      <c r="Z41" s="772"/>
      <c r="AA41" s="4"/>
    </row>
    <row r="42" spans="1:27" ht="19.5" customHeight="1" x14ac:dyDescent="0.2">
      <c r="A42" s="3"/>
      <c r="B42" s="755" t="s">
        <v>22</v>
      </c>
      <c r="C42" s="756"/>
      <c r="D42" s="748" t="s">
        <v>23</v>
      </c>
      <c r="E42" s="749"/>
      <c r="F42" s="749"/>
      <c r="G42" s="749"/>
      <c r="H42" s="749"/>
      <c r="I42" s="358"/>
      <c r="J42" s="3"/>
      <c r="K42" s="378"/>
      <c r="L42" s="790" t="s">
        <v>24</v>
      </c>
      <c r="M42" s="763" t="s">
        <v>129</v>
      </c>
      <c r="N42" s="763"/>
      <c r="O42" s="763"/>
      <c r="P42" s="763"/>
      <c r="Q42" s="763"/>
      <c r="R42" s="764"/>
      <c r="S42" s="4"/>
      <c r="T42" s="770"/>
      <c r="U42" s="771"/>
      <c r="V42" s="771"/>
      <c r="W42" s="771"/>
      <c r="X42" s="771"/>
      <c r="Y42" s="771"/>
      <c r="Z42" s="772"/>
      <c r="AA42" s="4"/>
    </row>
    <row r="43" spans="1:27" ht="6" customHeight="1" x14ac:dyDescent="0.2">
      <c r="A43" s="3"/>
      <c r="B43" s="755"/>
      <c r="C43" s="756"/>
      <c r="D43" s="370"/>
      <c r="E43" s="370"/>
      <c r="F43" s="370"/>
      <c r="G43" s="370"/>
      <c r="H43" s="370"/>
      <c r="I43" s="358"/>
      <c r="J43" s="3"/>
      <c r="K43" s="378"/>
      <c r="L43" s="790"/>
      <c r="M43" s="763"/>
      <c r="N43" s="763"/>
      <c r="O43" s="763"/>
      <c r="P43" s="763"/>
      <c r="Q43" s="763"/>
      <c r="R43" s="764"/>
      <c r="S43" s="4"/>
      <c r="T43" s="770"/>
      <c r="U43" s="771"/>
      <c r="V43" s="771"/>
      <c r="W43" s="771"/>
      <c r="X43" s="771"/>
      <c r="Y43" s="771"/>
      <c r="Z43" s="772"/>
      <c r="AA43" s="4"/>
    </row>
    <row r="44" spans="1:27" ht="6" customHeight="1" x14ac:dyDescent="0.2">
      <c r="A44" s="3"/>
      <c r="B44" s="367"/>
      <c r="C44" s="371"/>
      <c r="D44" s="370"/>
      <c r="E44" s="370"/>
      <c r="F44" s="370"/>
      <c r="G44" s="370"/>
      <c r="H44" s="370"/>
      <c r="I44" s="358"/>
      <c r="J44" s="3"/>
      <c r="K44" s="378"/>
      <c r="L44" s="790"/>
      <c r="M44" s="763"/>
      <c r="N44" s="763"/>
      <c r="O44" s="763"/>
      <c r="P44" s="763"/>
      <c r="Q44" s="763"/>
      <c r="R44" s="764"/>
      <c r="S44" s="4"/>
      <c r="T44" s="770"/>
      <c r="U44" s="771"/>
      <c r="V44" s="771"/>
      <c r="W44" s="771"/>
      <c r="X44" s="771"/>
      <c r="Y44" s="771"/>
      <c r="Z44" s="772"/>
      <c r="AA44" s="4"/>
    </row>
    <row r="45" spans="1:27" ht="6" customHeight="1" x14ac:dyDescent="0.2">
      <c r="A45" s="3"/>
      <c r="B45" s="788"/>
      <c r="C45" s="789"/>
      <c r="D45" s="372"/>
      <c r="E45" s="373"/>
      <c r="F45" s="373"/>
      <c r="G45" s="373"/>
      <c r="H45" s="373"/>
      <c r="I45" s="364"/>
      <c r="J45" s="3"/>
      <c r="K45" s="382"/>
      <c r="L45" s="383"/>
      <c r="M45" s="765"/>
      <c r="N45" s="765"/>
      <c r="O45" s="765"/>
      <c r="P45" s="765"/>
      <c r="Q45" s="765"/>
      <c r="R45" s="766"/>
      <c r="S45" s="4"/>
      <c r="T45" s="773"/>
      <c r="U45" s="774"/>
      <c r="V45" s="774"/>
      <c r="W45" s="774"/>
      <c r="X45" s="774"/>
      <c r="Y45" s="774"/>
      <c r="Z45" s="775"/>
      <c r="AA45" s="4"/>
    </row>
    <row r="46" spans="1:27" ht="14.1" customHeight="1" x14ac:dyDescent="0.2">
      <c r="A46" s="3"/>
      <c r="B46" s="317"/>
      <c r="C46" s="317"/>
      <c r="D46" s="317"/>
      <c r="E46" s="317"/>
      <c r="F46" s="317"/>
      <c r="G46" s="317"/>
      <c r="H46" s="317"/>
      <c r="I46" s="317"/>
      <c r="J46" s="317"/>
      <c r="K46" s="317"/>
      <c r="L46" s="317"/>
      <c r="M46" s="318"/>
      <c r="N46" s="317"/>
      <c r="O46" s="318"/>
      <c r="P46" s="318"/>
      <c r="Q46" s="318"/>
      <c r="R46" s="318"/>
      <c r="S46" s="318"/>
      <c r="T46" s="319"/>
      <c r="U46" s="319"/>
      <c r="V46" s="319"/>
      <c r="W46" s="319"/>
      <c r="X46" s="319"/>
      <c r="Y46" s="319"/>
      <c r="Z46" s="319"/>
      <c r="AA46" s="4"/>
    </row>
    <row r="47" spans="1:27" ht="14.1" customHeight="1" x14ac:dyDescent="0.2">
      <c r="A47" s="3"/>
      <c r="B47" s="320"/>
      <c r="C47" s="320"/>
      <c r="D47" s="708"/>
      <c r="E47" s="708"/>
      <c r="F47" s="708"/>
      <c r="G47" s="708"/>
      <c r="H47" s="708"/>
      <c r="I47" s="321"/>
      <c r="J47" s="321"/>
      <c r="K47" s="321"/>
      <c r="L47" s="321"/>
      <c r="M47" s="322"/>
      <c r="N47" s="321"/>
      <c r="O47" s="323"/>
      <c r="P47" s="322"/>
      <c r="Q47" s="322"/>
      <c r="R47" s="322"/>
      <c r="S47" s="322"/>
      <c r="T47" s="322"/>
      <c r="U47" s="322"/>
      <c r="V47" s="322"/>
      <c r="W47" s="321"/>
      <c r="X47" s="321"/>
      <c r="Y47" s="321"/>
      <c r="Z47" s="321"/>
      <c r="AA47" s="3"/>
    </row>
    <row r="48" spans="1:27" ht="14.1" customHeight="1" x14ac:dyDescent="0.2">
      <c r="A48" s="3"/>
      <c r="B48" s="3"/>
      <c r="C48" s="13"/>
      <c r="D48" s="3"/>
      <c r="E48" s="3"/>
      <c r="F48" s="3"/>
      <c r="G48" s="3"/>
      <c r="H48" s="3"/>
      <c r="I48" s="3"/>
      <c r="J48" s="3"/>
      <c r="K48" s="321"/>
      <c r="L48" s="3"/>
      <c r="M48" s="3"/>
      <c r="N48" s="3"/>
      <c r="O48" s="4"/>
      <c r="P48" s="4"/>
      <c r="Q48" s="4"/>
      <c r="R48" s="4"/>
      <c r="S48" s="4"/>
      <c r="T48" s="4"/>
      <c r="U48" s="4"/>
      <c r="V48" s="4"/>
      <c r="W48" s="3"/>
      <c r="X48" s="3"/>
      <c r="Y48" s="3"/>
      <c r="Z48" s="3"/>
      <c r="AA48" s="3"/>
    </row>
    <row r="49" ht="14.1" customHeight="1" x14ac:dyDescent="0.2"/>
    <row r="50" ht="14.1" customHeight="1" x14ac:dyDescent="0.2"/>
    <row r="58" ht="14.1" customHeight="1" x14ac:dyDescent="0.2"/>
  </sheetData>
  <sheetProtection algorithmName="SHA-512" hashValue="2Zo9Ne7Geff7RlqO+DPz7i5gFxEDQP5WS20UpgXh7FBILV5R+GGZNQf4Y3K2strK5ydZKAhZspFG28B9DuxBaA==" saltValue="fyr+W//Cbe86mLM7LCum8Q==" spinCount="100000" sheet="1" objects="1" scenarios="1"/>
  <mergeCells count="63">
    <mergeCell ref="B40:C40"/>
    <mergeCell ref="D40:H40"/>
    <mergeCell ref="B41:C41"/>
    <mergeCell ref="D41:H41"/>
    <mergeCell ref="B35:C35"/>
    <mergeCell ref="B37:C37"/>
    <mergeCell ref="B38:C38"/>
    <mergeCell ref="D38:H38"/>
    <mergeCell ref="B39:C39"/>
    <mergeCell ref="D39:H39"/>
    <mergeCell ref="B45:C45"/>
    <mergeCell ref="B42:C42"/>
    <mergeCell ref="D42:H42"/>
    <mergeCell ref="L42:L44"/>
    <mergeCell ref="B43:C43"/>
    <mergeCell ref="M40:Q41"/>
    <mergeCell ref="M42:R45"/>
    <mergeCell ref="T2:Z45"/>
    <mergeCell ref="L34:R34"/>
    <mergeCell ref="M38:R39"/>
    <mergeCell ref="L40:L41"/>
    <mergeCell ref="K2:R13"/>
    <mergeCell ref="B32:C32"/>
    <mergeCell ref="D32:H32"/>
    <mergeCell ref="B33:C33"/>
    <mergeCell ref="D33:H33"/>
    <mergeCell ref="B34:C34"/>
    <mergeCell ref="D34:H34"/>
    <mergeCell ref="B28:C28"/>
    <mergeCell ref="B30:C30"/>
    <mergeCell ref="B31:C31"/>
    <mergeCell ref="D31:H31"/>
    <mergeCell ref="O31:R31"/>
    <mergeCell ref="B26:C26"/>
    <mergeCell ref="D26:H26"/>
    <mergeCell ref="M26:Q26"/>
    <mergeCell ref="B27:C27"/>
    <mergeCell ref="F27:H27"/>
    <mergeCell ref="O27:Q27"/>
    <mergeCell ref="D24:H24"/>
    <mergeCell ref="M24:Q24"/>
    <mergeCell ref="B24:C25"/>
    <mergeCell ref="L24:L25"/>
    <mergeCell ref="D25:H25"/>
    <mergeCell ref="M25:Q25"/>
    <mergeCell ref="C19:I19"/>
    <mergeCell ref="B7:C7"/>
    <mergeCell ref="B8:C8"/>
    <mergeCell ref="B9:C9"/>
    <mergeCell ref="B23:C23"/>
    <mergeCell ref="B11:G11"/>
    <mergeCell ref="H11:I11"/>
    <mergeCell ref="B12:I12"/>
    <mergeCell ref="B6:I6"/>
    <mergeCell ref="H2:I2"/>
    <mergeCell ref="L16:Q18"/>
    <mergeCell ref="D2:F2"/>
    <mergeCell ref="D8:F8"/>
    <mergeCell ref="B13:I13"/>
    <mergeCell ref="B15:I15"/>
    <mergeCell ref="C18:H18"/>
    <mergeCell ref="B4:F4"/>
    <mergeCell ref="B5:I5"/>
  </mergeCells>
  <conditionalFormatting sqref="L23:R23 L24:L25 R24:R25">
    <cfRule type="expression" dxfId="15" priority="6">
      <formula>C18="Sonstiger Freier Träger der Jugendarbeit"</formula>
    </cfRule>
  </conditionalFormatting>
  <conditionalFormatting sqref="J18:K18">
    <cfRule type="expression" dxfId="14" priority="7">
      <formula>$C$18="Sonstiger Freier Träger der Jugendarbeit"</formula>
    </cfRule>
  </conditionalFormatting>
  <conditionalFormatting sqref="L16">
    <cfRule type="expression" dxfId="13" priority="8">
      <formula>$C$18="Unterorganisation eines Mitgliedsverbands im KJR"</formula>
    </cfRule>
  </conditionalFormatting>
  <conditionalFormatting sqref="M24:Q26">
    <cfRule type="expression" dxfId="12" priority="5">
      <formula>$C$18="Unterorganisation eines Mitgliedsverbands im KJR"</formula>
    </cfRule>
  </conditionalFormatting>
  <conditionalFormatting sqref="O27:Q27">
    <cfRule type="expression" dxfId="11" priority="3">
      <formula>$C$18="Unterorganisation eines Mitgliedsverbands im KJR"</formula>
    </cfRule>
  </conditionalFormatting>
  <conditionalFormatting sqref="M27">
    <cfRule type="expression" dxfId="10" priority="2">
      <formula>$C$18="Unterorganisation eines Mitgliedsverbands im KJR"</formula>
    </cfRule>
  </conditionalFormatting>
  <conditionalFormatting sqref="R18">
    <cfRule type="expression" dxfId="9" priority="1">
      <formula>I12="Sonstiger Freier Träger der Jugendarbeit"</formula>
    </cfRule>
  </conditionalFormatting>
  <conditionalFormatting sqref="L26:L27 R26:R27 L28:R28 N27">
    <cfRule type="expression" dxfId="8" priority="10">
      <formula>C22="Sonstiger Freier Träger der Jugendarbeit"</formula>
    </cfRule>
  </conditionalFormatting>
  <pageMargins left="0.39374999999999999" right="0.39374999999999999" top="0.59027799999999997" bottom="0.27569399999999999" header="0.51180599999999998" footer="0.51180599999999998"/>
  <pageSetup paperSize="9" fitToWidth="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Rohdaten!$A$8:$A$10</xm:f>
          </x14:formula1>
          <xm:sqref>C18:H18</xm:sqref>
        </x14:dataValidation>
      </x14:dataValidations>
    </ext>
    <ext uri="smNativeData">
      <pm:sheetPrefs xmlns:pm="smNativeData" day="1660587014" outlineProtect="1" showHorizontalRuler="1" showVerticalRuler="1" showAltShade="0">
        <pm:shade id="0" type="0" fgLvl="100" fgClr="000000" bgLvl="100" bgClr="FFFFFF"/>
        <pm:shade id="1" type="0" fgLvl="100" fgClr="000000" bgLvl="100" bgClr="FFFFFF"/>
      </pm:sheetPref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autoPageBreaks="0" fitToPage="1"/>
  </sheetPr>
  <dimension ref="A1:AAN130"/>
  <sheetViews>
    <sheetView showGridLines="0" showRowColHeaders="0" showZeros="0" zoomScale="120" zoomScaleNormal="120" workbookViewId="0">
      <selection activeCell="B3" sqref="B3:R3"/>
    </sheetView>
  </sheetViews>
  <sheetFormatPr baseColWidth="10" defaultColWidth="9" defaultRowHeight="14.25" x14ac:dyDescent="0.2"/>
  <cols>
    <col min="1" max="1" width="3.875" style="69" customWidth="1"/>
    <col min="2" max="2" width="22.625" style="14" customWidth="1"/>
    <col min="3" max="3" width="7.625" style="14" customWidth="1"/>
    <col min="4" max="4" width="8.625" style="14" customWidth="1"/>
    <col min="5" max="5" width="6.625" style="14" customWidth="1"/>
    <col min="6" max="6" width="2.875" style="14" customWidth="1"/>
    <col min="7" max="7" width="8.625" style="15" customWidth="1"/>
    <col min="8" max="8" width="2" style="15" customWidth="1"/>
    <col min="9" max="9" width="4.625" style="15" customWidth="1"/>
    <col min="10" max="10" width="1.875" style="14" customWidth="1"/>
    <col min="11" max="11" width="2" style="14" customWidth="1"/>
    <col min="12" max="14" width="1.875" style="14" customWidth="1"/>
    <col min="15" max="15" width="4.625" style="14" customWidth="1"/>
    <col min="16" max="16" width="2" style="14" customWidth="1"/>
    <col min="17" max="17" width="8.625" style="14" customWidth="1"/>
    <col min="18" max="18" width="2.875" style="14" customWidth="1"/>
    <col min="19" max="19" width="2.5" style="1" customWidth="1"/>
    <col min="20" max="716" width="9" style="1"/>
  </cols>
  <sheetData>
    <row r="1" spans="1:19" ht="8.1" customHeight="1" x14ac:dyDescent="0.2">
      <c r="A1" s="73"/>
      <c r="B1" s="74"/>
      <c r="C1" s="75"/>
      <c r="D1" s="75"/>
      <c r="E1" s="75"/>
      <c r="F1" s="75"/>
      <c r="G1" s="76"/>
      <c r="H1" s="76"/>
      <c r="I1" s="76"/>
      <c r="J1" s="75"/>
      <c r="K1" s="75"/>
      <c r="L1" s="75"/>
      <c r="M1" s="75"/>
      <c r="N1" s="75"/>
      <c r="O1" s="75"/>
      <c r="P1" s="75"/>
      <c r="Q1" s="75"/>
      <c r="R1" s="75"/>
      <c r="S1" s="77"/>
    </row>
    <row r="2" spans="1:19" ht="3.95" customHeight="1" x14ac:dyDescent="0.2">
      <c r="A2" s="73"/>
      <c r="B2" s="75"/>
      <c r="C2" s="75"/>
      <c r="D2" s="75"/>
      <c r="E2" s="75"/>
      <c r="F2" s="75"/>
      <c r="G2" s="76"/>
      <c r="H2" s="76"/>
      <c r="I2" s="76"/>
      <c r="J2" s="75"/>
      <c r="K2" s="75"/>
      <c r="L2" s="75"/>
      <c r="M2" s="75"/>
      <c r="N2" s="75"/>
      <c r="O2" s="75"/>
      <c r="P2" s="75"/>
      <c r="Q2" s="75"/>
      <c r="R2" s="75"/>
      <c r="S2" s="77"/>
    </row>
    <row r="3" spans="1:19" ht="36.6" customHeight="1" x14ac:dyDescent="0.2">
      <c r="A3" s="73"/>
      <c r="B3" s="796" t="str">
        <f>"Beantragung einer Maßnahme nach Richtlinie I "&amp;Deckblatt!D8</f>
        <v>Beantragung einer Maßnahme nach Richtlinie I 2023</v>
      </c>
      <c r="C3" s="797"/>
      <c r="D3" s="797"/>
      <c r="E3" s="797"/>
      <c r="F3" s="797"/>
      <c r="G3" s="797"/>
      <c r="H3" s="797"/>
      <c r="I3" s="797"/>
      <c r="J3" s="797"/>
      <c r="K3" s="797"/>
      <c r="L3" s="797"/>
      <c r="M3" s="797"/>
      <c r="N3" s="797"/>
      <c r="O3" s="797"/>
      <c r="P3" s="797"/>
      <c r="Q3" s="797"/>
      <c r="R3" s="798"/>
      <c r="S3" s="77"/>
    </row>
    <row r="4" spans="1:19" ht="3.95" customHeight="1" x14ac:dyDescent="0.2">
      <c r="A4" s="73"/>
      <c r="B4" s="792" t="str">
        <f>Deckblatt!D2</f>
        <v>Dateiversion:  2022-12-12</v>
      </c>
      <c r="C4" s="75"/>
      <c r="D4" s="75"/>
      <c r="E4" s="75"/>
      <c r="F4" s="75"/>
      <c r="G4" s="76"/>
      <c r="H4" s="76"/>
      <c r="I4" s="76"/>
      <c r="J4" s="75"/>
      <c r="K4" s="75"/>
      <c r="L4" s="75"/>
      <c r="M4" s="75"/>
      <c r="N4" s="75"/>
      <c r="O4" s="75"/>
      <c r="P4" s="75"/>
      <c r="Q4" s="75"/>
      <c r="R4" s="75"/>
      <c r="S4" s="77"/>
    </row>
    <row r="5" spans="1:19" ht="3.95" customHeight="1" x14ac:dyDescent="0.2">
      <c r="A5" s="73"/>
      <c r="B5" s="793"/>
      <c r="C5" s="75"/>
      <c r="D5" s="75"/>
      <c r="E5" s="75"/>
      <c r="F5" s="75"/>
      <c r="G5" s="76"/>
      <c r="H5" s="76"/>
      <c r="I5" s="76"/>
      <c r="J5" s="75"/>
      <c r="K5" s="75"/>
      <c r="L5" s="75"/>
      <c r="M5" s="75"/>
      <c r="N5" s="75"/>
      <c r="O5" s="75"/>
      <c r="P5" s="75"/>
      <c r="Q5" s="75"/>
      <c r="R5" s="75"/>
      <c r="S5" s="77"/>
    </row>
    <row r="6" spans="1:19" ht="3.95" customHeight="1" x14ac:dyDescent="0.2">
      <c r="A6" s="73"/>
      <c r="B6" s="794"/>
      <c r="C6" s="75"/>
      <c r="D6" s="75"/>
      <c r="E6" s="75"/>
      <c r="F6" s="75"/>
      <c r="G6" s="76"/>
      <c r="H6" s="76"/>
      <c r="I6" s="76"/>
      <c r="J6" s="75"/>
      <c r="K6" s="75"/>
      <c r="L6" s="75"/>
      <c r="M6" s="75"/>
      <c r="N6" s="75"/>
      <c r="O6" s="75"/>
      <c r="P6" s="75"/>
      <c r="Q6" s="75"/>
      <c r="R6" s="75"/>
      <c r="S6" s="77"/>
    </row>
    <row r="7" spans="1:19" s="16" customFormat="1" ht="3.95" customHeight="1" x14ac:dyDescent="0.2">
      <c r="A7" s="84"/>
      <c r="B7" s="276"/>
      <c r="C7" s="277"/>
      <c r="D7" s="278"/>
      <c r="E7" s="810" t="s">
        <v>20</v>
      </c>
      <c r="F7" s="808"/>
      <c r="G7" s="808"/>
      <c r="H7" s="808"/>
      <c r="I7" s="808"/>
      <c r="J7" s="808"/>
      <c r="K7" s="808"/>
      <c r="L7" s="808"/>
      <c r="M7" s="808"/>
      <c r="N7" s="808"/>
      <c r="O7" s="808"/>
      <c r="P7" s="808"/>
      <c r="Q7" s="808"/>
      <c r="R7" s="809"/>
      <c r="S7" s="78"/>
    </row>
    <row r="8" spans="1:19" s="16" customFormat="1" ht="21.75" customHeight="1" x14ac:dyDescent="0.2">
      <c r="A8" s="84"/>
      <c r="B8" s="812" t="str">
        <f>"Maßnahmedaten "&amp;Deckblatt!D8</f>
        <v>Maßnahmedaten 2023</v>
      </c>
      <c r="C8" s="813"/>
      <c r="D8" s="79"/>
      <c r="E8" s="811"/>
      <c r="F8" s="80"/>
      <c r="G8" s="814" t="str">
        <f>Deckblatt!D24</f>
        <v>Verein XY</v>
      </c>
      <c r="H8" s="814"/>
      <c r="I8" s="814"/>
      <c r="J8" s="814"/>
      <c r="K8" s="814"/>
      <c r="L8" s="814"/>
      <c r="M8" s="814"/>
      <c r="N8" s="814"/>
      <c r="O8" s="814"/>
      <c r="P8" s="814"/>
      <c r="Q8" s="814"/>
      <c r="R8" s="279"/>
      <c r="S8" s="78"/>
    </row>
    <row r="9" spans="1:19" s="16" customFormat="1" ht="21.75" customHeight="1" x14ac:dyDescent="0.2">
      <c r="A9" s="84"/>
      <c r="B9" s="280"/>
      <c r="C9" s="81"/>
      <c r="D9" s="82"/>
      <c r="E9" s="811"/>
      <c r="F9" s="83"/>
      <c r="G9" s="815" t="str">
        <f>Deckblatt!D25</f>
        <v>Jugendleitung</v>
      </c>
      <c r="H9" s="815"/>
      <c r="I9" s="815"/>
      <c r="J9" s="815"/>
      <c r="K9" s="815"/>
      <c r="L9" s="815"/>
      <c r="M9" s="815"/>
      <c r="N9" s="815"/>
      <c r="O9" s="815"/>
      <c r="P9" s="815"/>
      <c r="Q9" s="815"/>
      <c r="R9" s="281"/>
      <c r="S9" s="78"/>
    </row>
    <row r="10" spans="1:19" s="16" customFormat="1" ht="3.95" customHeight="1" x14ac:dyDescent="0.2">
      <c r="A10" s="84"/>
      <c r="B10" s="280"/>
      <c r="C10" s="81"/>
      <c r="D10" s="82"/>
      <c r="E10" s="85"/>
      <c r="F10" s="83"/>
      <c r="G10" s="86"/>
      <c r="H10" s="86"/>
      <c r="I10" s="86"/>
      <c r="J10" s="86"/>
      <c r="K10" s="86"/>
      <c r="L10" s="86"/>
      <c r="M10" s="86"/>
      <c r="N10" s="86"/>
      <c r="O10" s="86"/>
      <c r="P10" s="86"/>
      <c r="Q10" s="86"/>
      <c r="R10" s="281"/>
      <c r="S10" s="87"/>
    </row>
    <row r="11" spans="1:19" s="16" customFormat="1" ht="21.75" customHeight="1" x14ac:dyDescent="0.2">
      <c r="A11" s="275">
        <v>1</v>
      </c>
      <c r="B11" s="282" t="s">
        <v>27</v>
      </c>
      <c r="C11" s="81"/>
      <c r="D11" s="82"/>
      <c r="E11" s="82"/>
      <c r="F11" s="89"/>
      <c r="G11" s="816">
        <v>1</v>
      </c>
      <c r="H11" s="816"/>
      <c r="I11" s="816"/>
      <c r="J11" s="816"/>
      <c r="K11" s="816"/>
      <c r="L11" s="816"/>
      <c r="M11" s="816"/>
      <c r="N11" s="816"/>
      <c r="O11" s="816"/>
      <c r="P11" s="816"/>
      <c r="Q11" s="816"/>
      <c r="R11" s="283"/>
      <c r="S11" s="78"/>
    </row>
    <row r="12" spans="1:19" s="16" customFormat="1" ht="3" customHeight="1" x14ac:dyDescent="0.2">
      <c r="A12" s="84"/>
      <c r="B12" s="282"/>
      <c r="C12" s="81"/>
      <c r="D12" s="82"/>
      <c r="E12" s="82"/>
      <c r="F12" s="799"/>
      <c r="G12" s="799"/>
      <c r="H12" s="799"/>
      <c r="I12" s="799"/>
      <c r="J12" s="799"/>
      <c r="K12" s="799"/>
      <c r="L12" s="799"/>
      <c r="M12" s="799"/>
      <c r="N12" s="799"/>
      <c r="O12" s="799"/>
      <c r="P12" s="799"/>
      <c r="Q12" s="799"/>
      <c r="R12" s="800"/>
      <c r="S12" s="78"/>
    </row>
    <row r="13" spans="1:19" s="17" customFormat="1" ht="39.75" customHeight="1" x14ac:dyDescent="0.2">
      <c r="A13" s="275">
        <v>2</v>
      </c>
      <c r="B13" s="267" t="s">
        <v>28</v>
      </c>
      <c r="C13" s="90"/>
      <c r="D13" s="82"/>
      <c r="E13" s="82"/>
      <c r="F13" s="91"/>
      <c r="G13" s="817" t="s">
        <v>144</v>
      </c>
      <c r="H13" s="817"/>
      <c r="I13" s="817"/>
      <c r="J13" s="817"/>
      <c r="K13" s="817"/>
      <c r="L13" s="817"/>
      <c r="M13" s="817"/>
      <c r="N13" s="817"/>
      <c r="O13" s="817"/>
      <c r="P13" s="817"/>
      <c r="Q13" s="817"/>
      <c r="R13" s="284"/>
      <c r="S13" s="92"/>
    </row>
    <row r="14" spans="1:19" s="17" customFormat="1" ht="3.95" customHeight="1" x14ac:dyDescent="0.2">
      <c r="A14" s="103"/>
      <c r="B14" s="282"/>
      <c r="C14" s="90"/>
      <c r="D14" s="82"/>
      <c r="E14" s="82"/>
      <c r="F14" s="799"/>
      <c r="G14" s="799"/>
      <c r="H14" s="799"/>
      <c r="I14" s="799"/>
      <c r="J14" s="799"/>
      <c r="K14" s="799"/>
      <c r="L14" s="799"/>
      <c r="M14" s="799"/>
      <c r="N14" s="799"/>
      <c r="O14" s="799"/>
      <c r="P14" s="799"/>
      <c r="Q14" s="799"/>
      <c r="R14" s="800"/>
      <c r="S14" s="92"/>
    </row>
    <row r="15" spans="1:19" s="17" customFormat="1" ht="21.75" customHeight="1" x14ac:dyDescent="0.2">
      <c r="A15" s="275">
        <v>3</v>
      </c>
      <c r="B15" s="282" t="s">
        <v>30</v>
      </c>
      <c r="C15" s="94"/>
      <c r="D15" s="95"/>
      <c r="E15" s="82"/>
      <c r="F15" s="96"/>
      <c r="G15" s="818"/>
      <c r="H15" s="818"/>
      <c r="I15" s="818"/>
      <c r="J15" s="818"/>
      <c r="K15" s="818"/>
      <c r="L15" s="818"/>
      <c r="M15" s="818"/>
      <c r="N15" s="818"/>
      <c r="O15" s="818"/>
      <c r="P15" s="818"/>
      <c r="Q15" s="818"/>
      <c r="R15" s="285"/>
      <c r="S15" s="92"/>
    </row>
    <row r="16" spans="1:19" s="17" customFormat="1" ht="3.95" customHeight="1" x14ac:dyDescent="0.2">
      <c r="A16" s="103"/>
      <c r="B16" s="282"/>
      <c r="C16" s="94"/>
      <c r="D16" s="95"/>
      <c r="E16" s="82"/>
      <c r="F16" s="799"/>
      <c r="G16" s="799"/>
      <c r="H16" s="799"/>
      <c r="I16" s="799"/>
      <c r="J16" s="799"/>
      <c r="K16" s="799"/>
      <c r="L16" s="799"/>
      <c r="M16" s="799"/>
      <c r="N16" s="799"/>
      <c r="O16" s="799"/>
      <c r="P16" s="799"/>
      <c r="Q16" s="799"/>
      <c r="R16" s="800"/>
      <c r="S16" s="92"/>
    </row>
    <row r="17" spans="1:19" s="17" customFormat="1" ht="21.75" customHeight="1" x14ac:dyDescent="0.2">
      <c r="A17" s="275">
        <v>4</v>
      </c>
      <c r="B17" s="282" t="s">
        <v>125</v>
      </c>
      <c r="C17" s="94"/>
      <c r="D17" s="95"/>
      <c r="E17" s="82"/>
      <c r="F17" s="97"/>
      <c r="G17" s="98"/>
      <c r="H17" s="819"/>
      <c r="I17" s="819"/>
      <c r="J17" s="819"/>
      <c r="K17" s="819"/>
      <c r="L17" s="99" t="s">
        <v>31</v>
      </c>
      <c r="M17" s="819"/>
      <c r="N17" s="819"/>
      <c r="O17" s="819"/>
      <c r="P17" s="819"/>
      <c r="Q17" s="100"/>
      <c r="R17" s="286"/>
      <c r="S17" s="92"/>
    </row>
    <row r="18" spans="1:19" s="17" customFormat="1" ht="3.95" customHeight="1" x14ac:dyDescent="0.2">
      <c r="A18" s="103"/>
      <c r="B18" s="282"/>
      <c r="C18" s="94"/>
      <c r="D18" s="95"/>
      <c r="E18" s="82"/>
      <c r="F18" s="799"/>
      <c r="G18" s="799"/>
      <c r="H18" s="799"/>
      <c r="I18" s="799"/>
      <c r="J18" s="799"/>
      <c r="K18" s="799"/>
      <c r="L18" s="799"/>
      <c r="M18" s="799"/>
      <c r="N18" s="799"/>
      <c r="O18" s="799"/>
      <c r="P18" s="799"/>
      <c r="Q18" s="799"/>
      <c r="R18" s="800"/>
      <c r="S18" s="92"/>
    </row>
    <row r="19" spans="1:19" s="17" customFormat="1" ht="21.75" customHeight="1" x14ac:dyDescent="0.2">
      <c r="A19" s="275">
        <v>5</v>
      </c>
      <c r="B19" s="282" t="s">
        <v>32</v>
      </c>
      <c r="C19" s="101"/>
      <c r="D19" s="95"/>
      <c r="E19" s="82"/>
      <c r="F19" s="102"/>
      <c r="G19" s="820"/>
      <c r="H19" s="820"/>
      <c r="I19" s="820"/>
      <c r="J19" s="820"/>
      <c r="K19" s="820"/>
      <c r="L19" s="820"/>
      <c r="M19" s="820"/>
      <c r="N19" s="820"/>
      <c r="O19" s="820"/>
      <c r="P19" s="820"/>
      <c r="Q19" s="820"/>
      <c r="R19" s="287"/>
      <c r="S19" s="92"/>
    </row>
    <row r="20" spans="1:19" s="17" customFormat="1" ht="3.95" customHeight="1" x14ac:dyDescent="0.2">
      <c r="A20" s="103"/>
      <c r="B20" s="282"/>
      <c r="C20" s="101"/>
      <c r="D20" s="95"/>
      <c r="E20" s="82"/>
      <c r="F20" s="799"/>
      <c r="G20" s="799"/>
      <c r="H20" s="799"/>
      <c r="I20" s="799"/>
      <c r="J20" s="799"/>
      <c r="K20" s="799"/>
      <c r="L20" s="799"/>
      <c r="M20" s="799"/>
      <c r="N20" s="799"/>
      <c r="O20" s="799"/>
      <c r="P20" s="799"/>
      <c r="Q20" s="799"/>
      <c r="R20" s="800"/>
      <c r="S20" s="104"/>
    </row>
    <row r="21" spans="1:19" s="17" customFormat="1" ht="15" customHeight="1" x14ac:dyDescent="0.2">
      <c r="A21" s="795">
        <v>6</v>
      </c>
      <c r="B21" s="282" t="s">
        <v>5</v>
      </c>
      <c r="C21" s="101"/>
      <c r="D21" s="95"/>
      <c r="E21" s="82"/>
      <c r="F21" s="105"/>
      <c r="G21" s="821"/>
      <c r="H21" s="821"/>
      <c r="I21" s="821"/>
      <c r="J21" s="821"/>
      <c r="K21" s="821"/>
      <c r="L21" s="821"/>
      <c r="M21" s="821"/>
      <c r="N21" s="821"/>
      <c r="O21" s="821"/>
      <c r="P21" s="821"/>
      <c r="Q21" s="821"/>
      <c r="R21" s="288"/>
      <c r="S21" s="92"/>
    </row>
    <row r="22" spans="1:19" s="17" customFormat="1" ht="15" customHeight="1" x14ac:dyDescent="0.2">
      <c r="A22" s="795"/>
      <c r="B22" s="282" t="s">
        <v>33</v>
      </c>
      <c r="C22" s="101"/>
      <c r="D22" s="95"/>
      <c r="E22" s="82"/>
      <c r="F22" s="102"/>
      <c r="G22" s="822"/>
      <c r="H22" s="822"/>
      <c r="I22" s="822"/>
      <c r="J22" s="822"/>
      <c r="K22" s="822"/>
      <c r="L22" s="822"/>
      <c r="M22" s="822"/>
      <c r="N22" s="822"/>
      <c r="O22" s="822"/>
      <c r="P22" s="822"/>
      <c r="Q22" s="822"/>
      <c r="R22" s="287"/>
      <c r="S22" s="92"/>
    </row>
    <row r="23" spans="1:19" s="17" customFormat="1" ht="15" customHeight="1" x14ac:dyDescent="0.2">
      <c r="A23" s="795"/>
      <c r="B23" s="282" t="s">
        <v>34</v>
      </c>
      <c r="C23" s="101"/>
      <c r="D23" s="95"/>
      <c r="E23" s="82"/>
      <c r="F23" s="102"/>
      <c r="G23" s="823"/>
      <c r="H23" s="823"/>
      <c r="I23" s="823"/>
      <c r="J23" s="823"/>
      <c r="K23" s="823"/>
      <c r="L23" s="823"/>
      <c r="M23" s="823"/>
      <c r="N23" s="823"/>
      <c r="O23" s="823"/>
      <c r="P23" s="823"/>
      <c r="Q23" s="823"/>
      <c r="R23" s="287"/>
      <c r="S23" s="92"/>
    </row>
    <row r="24" spans="1:19" s="17" customFormat="1" ht="3.95" customHeight="1" x14ac:dyDescent="0.2">
      <c r="A24" s="103"/>
      <c r="B24" s="289"/>
      <c r="C24" s="290"/>
      <c r="D24" s="291"/>
      <c r="E24" s="292"/>
      <c r="F24" s="824"/>
      <c r="G24" s="824"/>
      <c r="H24" s="824"/>
      <c r="I24" s="824"/>
      <c r="J24" s="824"/>
      <c r="K24" s="824"/>
      <c r="L24" s="824"/>
      <c r="M24" s="824"/>
      <c r="N24" s="824"/>
      <c r="O24" s="824"/>
      <c r="P24" s="824"/>
      <c r="Q24" s="824"/>
      <c r="R24" s="825"/>
      <c r="S24" s="92"/>
    </row>
    <row r="25" spans="1:19" s="17" customFormat="1" ht="3.95" customHeight="1" x14ac:dyDescent="0.2">
      <c r="A25" s="505"/>
      <c r="B25" s="555"/>
      <c r="C25" s="555"/>
      <c r="D25" s="556"/>
      <c r="E25" s="557"/>
      <c r="F25" s="558"/>
      <c r="G25" s="558"/>
      <c r="H25" s="558"/>
      <c r="I25" s="558"/>
      <c r="J25" s="558"/>
      <c r="K25" s="558"/>
      <c r="L25" s="558"/>
      <c r="M25" s="558"/>
      <c r="N25" s="558"/>
      <c r="O25" s="558"/>
      <c r="P25" s="558"/>
      <c r="Q25" s="558"/>
      <c r="R25" s="558"/>
      <c r="S25" s="508"/>
    </row>
    <row r="26" spans="1:19" s="17" customFormat="1" ht="3.95" customHeight="1" x14ac:dyDescent="0.2">
      <c r="A26" s="505"/>
      <c r="B26" s="555"/>
      <c r="C26" s="555"/>
      <c r="D26" s="556"/>
      <c r="E26" s="557"/>
      <c r="F26" s="558"/>
      <c r="G26" s="558"/>
      <c r="H26" s="558"/>
      <c r="I26" s="558"/>
      <c r="J26" s="558"/>
      <c r="K26" s="558"/>
      <c r="L26" s="558"/>
      <c r="M26" s="558"/>
      <c r="N26" s="558"/>
      <c r="O26" s="558"/>
      <c r="P26" s="558"/>
      <c r="Q26" s="558"/>
      <c r="R26" s="558"/>
      <c r="S26" s="508"/>
    </row>
    <row r="27" spans="1:19" s="17" customFormat="1" ht="3.95" customHeight="1" x14ac:dyDescent="0.2">
      <c r="A27" s="505"/>
      <c r="B27" s="555"/>
      <c r="C27" s="555"/>
      <c r="D27" s="556"/>
      <c r="E27" s="557"/>
      <c r="F27" s="558"/>
      <c r="G27" s="558"/>
      <c r="H27" s="558"/>
      <c r="I27" s="558"/>
      <c r="J27" s="558"/>
      <c r="K27" s="558"/>
      <c r="L27" s="558"/>
      <c r="M27" s="558"/>
      <c r="N27" s="558"/>
      <c r="O27" s="558"/>
      <c r="P27" s="558"/>
      <c r="Q27" s="558"/>
      <c r="R27" s="558"/>
      <c r="S27" s="508"/>
    </row>
    <row r="28" spans="1:19" s="17" customFormat="1" ht="3.95" customHeight="1" x14ac:dyDescent="0.2">
      <c r="A28" s="505"/>
      <c r="B28" s="559"/>
      <c r="C28" s="560"/>
      <c r="D28" s="560"/>
      <c r="E28" s="826" t="s">
        <v>20</v>
      </c>
      <c r="F28" s="560"/>
      <c r="G28" s="561"/>
      <c r="H28" s="561"/>
      <c r="I28" s="561"/>
      <c r="J28" s="562"/>
      <c r="K28" s="562"/>
      <c r="L28" s="562"/>
      <c r="M28" s="562"/>
      <c r="N28" s="562"/>
      <c r="O28" s="562"/>
      <c r="P28" s="562"/>
      <c r="Q28" s="562"/>
      <c r="R28" s="563"/>
      <c r="S28" s="508"/>
    </row>
    <row r="29" spans="1:19" s="17" customFormat="1" ht="19.5" customHeight="1" x14ac:dyDescent="0.2">
      <c r="A29" s="528">
        <v>7</v>
      </c>
      <c r="B29" s="829" t="s">
        <v>128</v>
      </c>
      <c r="C29" s="830"/>
      <c r="D29" s="830"/>
      <c r="E29" s="827"/>
      <c r="F29" s="564"/>
      <c r="G29" s="565">
        <f>IF((Q29&lt;1),IF((H17+M17)=0,0,IF((H17&gt;M17),1,M17-H17+1)),0)</f>
        <v>0</v>
      </c>
      <c r="H29" s="566"/>
      <c r="I29" s="801" t="s">
        <v>121</v>
      </c>
      <c r="J29" s="801"/>
      <c r="K29" s="801"/>
      <c r="L29" s="801"/>
      <c r="M29" s="801"/>
      <c r="N29" s="801"/>
      <c r="O29" s="801"/>
      <c r="P29" s="567"/>
      <c r="Q29" s="254"/>
      <c r="R29" s="568"/>
      <c r="S29" s="508"/>
    </row>
    <row r="30" spans="1:19" s="17" customFormat="1" ht="3.95" customHeight="1" x14ac:dyDescent="0.2">
      <c r="A30" s="505"/>
      <c r="B30" s="569"/>
      <c r="C30" s="570"/>
      <c r="D30" s="571"/>
      <c r="E30" s="828"/>
      <c r="F30" s="572"/>
      <c r="G30" s="573"/>
      <c r="H30" s="573"/>
      <c r="I30" s="573"/>
      <c r="J30" s="574"/>
      <c r="K30" s="574"/>
      <c r="L30" s="574"/>
      <c r="M30" s="574"/>
      <c r="N30" s="573"/>
      <c r="O30" s="573"/>
      <c r="P30" s="573"/>
      <c r="Q30" s="573"/>
      <c r="R30" s="575"/>
      <c r="S30" s="508"/>
    </row>
    <row r="31" spans="1:19" s="17" customFormat="1" ht="3.95" customHeight="1" x14ac:dyDescent="0.2">
      <c r="A31" s="505"/>
      <c r="B31" s="576"/>
      <c r="C31" s="576"/>
      <c r="D31" s="577"/>
      <c r="E31" s="577"/>
      <c r="F31" s="578"/>
      <c r="G31" s="579"/>
      <c r="H31" s="579"/>
      <c r="I31" s="579"/>
      <c r="J31" s="580"/>
      <c r="K31" s="580"/>
      <c r="L31" s="580"/>
      <c r="M31" s="580"/>
      <c r="N31" s="579"/>
      <c r="O31" s="579"/>
      <c r="P31" s="579"/>
      <c r="Q31" s="579"/>
      <c r="R31" s="579"/>
      <c r="S31" s="508"/>
    </row>
    <row r="32" spans="1:19" s="17" customFormat="1" ht="3.95" customHeight="1" x14ac:dyDescent="0.2">
      <c r="A32" s="505"/>
      <c r="B32" s="576"/>
      <c r="C32" s="576"/>
      <c r="D32" s="577"/>
      <c r="E32" s="577"/>
      <c r="F32" s="578"/>
      <c r="G32" s="579"/>
      <c r="H32" s="579"/>
      <c r="I32" s="579"/>
      <c r="J32" s="580"/>
      <c r="K32" s="580"/>
      <c r="L32" s="580"/>
      <c r="M32" s="580"/>
      <c r="N32" s="579"/>
      <c r="O32" s="579"/>
      <c r="P32" s="579"/>
      <c r="Q32" s="579"/>
      <c r="R32" s="579"/>
      <c r="S32" s="508"/>
    </row>
    <row r="33" spans="1:19" s="17" customFormat="1" ht="3.95" customHeight="1" x14ac:dyDescent="0.2">
      <c r="A33" s="505"/>
      <c r="B33" s="576"/>
      <c r="C33" s="576"/>
      <c r="D33" s="577"/>
      <c r="E33" s="577"/>
      <c r="F33" s="578"/>
      <c r="G33" s="579"/>
      <c r="H33" s="579"/>
      <c r="I33" s="579"/>
      <c r="J33" s="580"/>
      <c r="K33" s="580"/>
      <c r="L33" s="580"/>
      <c r="M33" s="580"/>
      <c r="N33" s="579"/>
      <c r="O33" s="579"/>
      <c r="P33" s="579"/>
      <c r="Q33" s="579"/>
      <c r="R33" s="579"/>
      <c r="S33" s="508"/>
    </row>
    <row r="34" spans="1:19" s="17" customFormat="1" ht="3.95" customHeight="1" x14ac:dyDescent="0.2">
      <c r="A34" s="505"/>
      <c r="B34" s="581"/>
      <c r="C34" s="582"/>
      <c r="D34" s="583"/>
      <c r="E34" s="831" t="s">
        <v>20</v>
      </c>
      <c r="F34" s="560"/>
      <c r="G34" s="584"/>
      <c r="H34" s="584"/>
      <c r="I34" s="584"/>
      <c r="J34" s="585"/>
      <c r="K34" s="585"/>
      <c r="L34" s="585"/>
      <c r="M34" s="585"/>
      <c r="N34" s="584"/>
      <c r="O34" s="584"/>
      <c r="P34" s="584"/>
      <c r="Q34" s="584"/>
      <c r="R34" s="586"/>
      <c r="S34" s="508"/>
    </row>
    <row r="35" spans="1:19" s="17" customFormat="1" ht="19.5" customHeight="1" x14ac:dyDescent="0.2">
      <c r="A35" s="528">
        <v>8</v>
      </c>
      <c r="B35" s="833" t="s">
        <v>35</v>
      </c>
      <c r="C35" s="834"/>
      <c r="D35" s="834"/>
      <c r="E35" s="832"/>
      <c r="F35" s="564"/>
      <c r="G35" s="254"/>
      <c r="H35" s="566"/>
      <c r="I35" s="566"/>
      <c r="J35" s="567"/>
      <c r="K35" s="567"/>
      <c r="L35" s="567"/>
      <c r="M35" s="567"/>
      <c r="N35" s="566"/>
      <c r="O35" s="566"/>
      <c r="P35" s="566"/>
      <c r="Q35" s="587"/>
      <c r="R35" s="588"/>
      <c r="S35" s="508"/>
    </row>
    <row r="36" spans="1:19" s="17" customFormat="1" ht="0.95" customHeight="1" x14ac:dyDescent="0.2">
      <c r="A36" s="505"/>
      <c r="B36" s="589"/>
      <c r="C36" s="590"/>
      <c r="D36" s="590"/>
      <c r="E36" s="832"/>
      <c r="F36" s="564"/>
      <c r="G36" s="566"/>
      <c r="H36" s="566"/>
      <c r="I36" s="566"/>
      <c r="J36" s="566"/>
      <c r="K36" s="566"/>
      <c r="L36" s="567"/>
      <c r="M36" s="567"/>
      <c r="N36" s="566"/>
      <c r="O36" s="566"/>
      <c r="P36" s="566"/>
      <c r="Q36" s="566"/>
      <c r="R36" s="588"/>
      <c r="S36" s="508"/>
    </row>
    <row r="37" spans="1:19" s="17" customFormat="1" ht="0.95" customHeight="1" x14ac:dyDescent="0.2">
      <c r="A37" s="505"/>
      <c r="B37" s="589"/>
      <c r="C37" s="590"/>
      <c r="D37" s="590"/>
      <c r="E37" s="590"/>
      <c r="F37" s="564"/>
      <c r="G37" s="566"/>
      <c r="H37" s="566"/>
      <c r="I37" s="566"/>
      <c r="J37" s="566"/>
      <c r="K37" s="566"/>
      <c r="L37" s="567"/>
      <c r="M37" s="567"/>
      <c r="N37" s="566"/>
      <c r="O37" s="566"/>
      <c r="P37" s="566"/>
      <c r="Q37" s="566"/>
      <c r="R37" s="588"/>
      <c r="S37" s="508"/>
    </row>
    <row r="38" spans="1:19" s="17" customFormat="1" ht="19.5" customHeight="1" x14ac:dyDescent="0.2">
      <c r="A38" s="528">
        <v>9</v>
      </c>
      <c r="B38" s="835" t="s">
        <v>120</v>
      </c>
      <c r="C38" s="836"/>
      <c r="D38" s="836"/>
      <c r="E38" s="591"/>
      <c r="F38" s="564"/>
      <c r="G38" s="566"/>
      <c r="H38" s="566"/>
      <c r="I38" s="837"/>
      <c r="J38" s="838"/>
      <c r="K38" s="839"/>
      <c r="L38" s="567"/>
      <c r="M38" s="567"/>
      <c r="N38" s="566"/>
      <c r="O38" s="566"/>
      <c r="P38" s="566"/>
      <c r="Q38" s="592"/>
      <c r="R38" s="568"/>
      <c r="S38" s="508"/>
    </row>
    <row r="39" spans="1:19" s="17" customFormat="1" ht="2.1" customHeight="1" x14ac:dyDescent="0.2">
      <c r="A39" s="505"/>
      <c r="B39" s="593"/>
      <c r="C39" s="594"/>
      <c r="D39" s="594"/>
      <c r="E39" s="594"/>
      <c r="F39" s="564"/>
      <c r="G39" s="566"/>
      <c r="H39" s="566"/>
      <c r="I39" s="566"/>
      <c r="J39" s="567"/>
      <c r="K39" s="567"/>
      <c r="L39" s="567"/>
      <c r="M39" s="567"/>
      <c r="N39" s="595"/>
      <c r="O39" s="595"/>
      <c r="P39" s="595"/>
      <c r="Q39" s="566"/>
      <c r="R39" s="588"/>
      <c r="S39" s="508"/>
    </row>
    <row r="40" spans="1:19" s="17" customFormat="1" ht="2.1" customHeight="1" x14ac:dyDescent="0.2">
      <c r="A40" s="505"/>
      <c r="B40" s="596"/>
      <c r="C40" s="597"/>
      <c r="D40" s="564"/>
      <c r="E40" s="564"/>
      <c r="F40" s="564"/>
      <c r="G40" s="566"/>
      <c r="H40" s="566"/>
      <c r="I40" s="566"/>
      <c r="J40" s="567"/>
      <c r="K40" s="567"/>
      <c r="L40" s="567"/>
      <c r="M40" s="567"/>
      <c r="N40" s="567"/>
      <c r="O40" s="567"/>
      <c r="P40" s="567"/>
      <c r="Q40" s="566"/>
      <c r="R40" s="588"/>
      <c r="S40" s="508"/>
    </row>
    <row r="41" spans="1:19" s="17" customFormat="1" ht="19.5" customHeight="1" x14ac:dyDescent="0.2">
      <c r="A41" s="528">
        <v>10</v>
      </c>
      <c r="B41" s="833" t="s">
        <v>36</v>
      </c>
      <c r="C41" s="840"/>
      <c r="D41" s="840"/>
      <c r="E41" s="598"/>
      <c r="F41" s="564"/>
      <c r="G41" s="254"/>
      <c r="H41" s="566"/>
      <c r="I41" s="841" t="s">
        <v>122</v>
      </c>
      <c r="J41" s="841"/>
      <c r="K41" s="841"/>
      <c r="L41" s="841"/>
      <c r="M41" s="841"/>
      <c r="N41" s="841"/>
      <c r="O41" s="841"/>
      <c r="P41" s="566"/>
      <c r="Q41" s="254"/>
      <c r="R41" s="568"/>
      <c r="S41" s="508"/>
    </row>
    <row r="42" spans="1:19" s="17" customFormat="1" ht="3.95" customHeight="1" x14ac:dyDescent="0.2">
      <c r="A42" s="505"/>
      <c r="B42" s="599"/>
      <c r="C42" s="572"/>
      <c r="D42" s="572"/>
      <c r="E42" s="572"/>
      <c r="F42" s="572"/>
      <c r="G42" s="573"/>
      <c r="H42" s="573"/>
      <c r="I42" s="573"/>
      <c r="J42" s="574"/>
      <c r="K42" s="574"/>
      <c r="L42" s="574"/>
      <c r="M42" s="574"/>
      <c r="N42" s="574"/>
      <c r="O42" s="574"/>
      <c r="P42" s="574"/>
      <c r="Q42" s="574"/>
      <c r="R42" s="575"/>
      <c r="S42" s="508"/>
    </row>
    <row r="43" spans="1:19" s="17" customFormat="1" ht="3.95" customHeight="1" x14ac:dyDescent="0.2">
      <c r="A43" s="505"/>
      <c r="B43" s="578"/>
      <c r="C43" s="578"/>
      <c r="D43" s="578"/>
      <c r="E43" s="578"/>
      <c r="F43" s="578"/>
      <c r="G43" s="600"/>
      <c r="H43" s="600"/>
      <c r="I43" s="600"/>
      <c r="J43" s="601"/>
      <c r="K43" s="601"/>
      <c r="L43" s="601"/>
      <c r="M43" s="601"/>
      <c r="N43" s="601"/>
      <c r="O43" s="601"/>
      <c r="P43" s="601"/>
      <c r="Q43" s="601"/>
      <c r="R43" s="600"/>
      <c r="S43" s="508"/>
    </row>
    <row r="44" spans="1:19" s="17" customFormat="1" ht="3.95" customHeight="1" x14ac:dyDescent="0.2">
      <c r="A44" s="505"/>
      <c r="B44" s="578"/>
      <c r="C44" s="578"/>
      <c r="D44" s="578"/>
      <c r="E44" s="578"/>
      <c r="F44" s="578"/>
      <c r="G44" s="600"/>
      <c r="H44" s="600"/>
      <c r="I44" s="600"/>
      <c r="J44" s="601"/>
      <c r="K44" s="601"/>
      <c r="L44" s="601"/>
      <c r="M44" s="601"/>
      <c r="N44" s="601"/>
      <c r="O44" s="601"/>
      <c r="P44" s="601"/>
      <c r="Q44" s="601"/>
      <c r="R44" s="600"/>
      <c r="S44" s="508"/>
    </row>
    <row r="45" spans="1:19" s="17" customFormat="1" ht="3.95" customHeight="1" x14ac:dyDescent="0.2">
      <c r="A45" s="505"/>
      <c r="B45" s="578"/>
      <c r="C45" s="578"/>
      <c r="D45" s="578"/>
      <c r="E45" s="578"/>
      <c r="F45" s="578"/>
      <c r="G45" s="600"/>
      <c r="H45" s="600"/>
      <c r="I45" s="600"/>
      <c r="J45" s="601"/>
      <c r="K45" s="601"/>
      <c r="L45" s="601"/>
      <c r="M45" s="601"/>
      <c r="N45" s="601"/>
      <c r="O45" s="601"/>
      <c r="P45" s="601"/>
      <c r="Q45" s="601"/>
      <c r="R45" s="600"/>
      <c r="S45" s="508"/>
    </row>
    <row r="46" spans="1:19" s="17" customFormat="1" ht="3.95" customHeight="1" x14ac:dyDescent="0.25">
      <c r="A46" s="505"/>
      <c r="B46" s="602"/>
      <c r="C46" s="603"/>
      <c r="D46" s="604"/>
      <c r="E46" s="854" t="s">
        <v>20</v>
      </c>
      <c r="F46" s="605"/>
      <c r="G46" s="853"/>
      <c r="H46" s="853"/>
      <c r="I46" s="853"/>
      <c r="J46" s="853"/>
      <c r="K46" s="853"/>
      <c r="L46" s="853"/>
      <c r="M46" s="853"/>
      <c r="N46" s="853"/>
      <c r="O46" s="606"/>
      <c r="P46" s="606"/>
      <c r="Q46" s="605"/>
      <c r="R46" s="607"/>
      <c r="S46" s="508"/>
    </row>
    <row r="47" spans="1:19" s="17" customFormat="1" ht="20.25" customHeight="1" x14ac:dyDescent="0.2">
      <c r="A47" s="505"/>
      <c r="B47" s="856" t="s">
        <v>37</v>
      </c>
      <c r="C47" s="856"/>
      <c r="D47" s="856"/>
      <c r="E47" s="855"/>
      <c r="F47" s="857"/>
      <c r="G47" s="608"/>
      <c r="H47" s="608"/>
      <c r="I47" s="608"/>
      <c r="J47" s="608"/>
      <c r="K47" s="608"/>
      <c r="L47" s="608"/>
      <c r="M47" s="608"/>
      <c r="N47" s="608"/>
      <c r="O47" s="609"/>
      <c r="P47" s="609"/>
      <c r="Q47" s="858"/>
      <c r="R47" s="859"/>
      <c r="S47" s="508"/>
    </row>
    <row r="48" spans="1:19" s="17" customFormat="1" ht="2.1" customHeight="1" x14ac:dyDescent="0.25">
      <c r="A48" s="505"/>
      <c r="B48" s="610"/>
      <c r="C48" s="611"/>
      <c r="D48" s="564"/>
      <c r="E48" s="855"/>
      <c r="F48" s="857"/>
      <c r="G48" s="608"/>
      <c r="H48" s="608"/>
      <c r="I48" s="608"/>
      <c r="J48" s="608"/>
      <c r="K48" s="608"/>
      <c r="L48" s="608"/>
      <c r="M48" s="608"/>
      <c r="N48" s="608"/>
      <c r="O48" s="612"/>
      <c r="P48" s="612"/>
      <c r="Q48" s="858"/>
      <c r="R48" s="859"/>
      <c r="S48" s="508"/>
    </row>
    <row r="49" spans="1:19" s="17" customFormat="1" ht="2.1" customHeight="1" x14ac:dyDescent="0.25">
      <c r="A49" s="505"/>
      <c r="B49" s="610"/>
      <c r="C49" s="611"/>
      <c r="D49" s="564"/>
      <c r="E49" s="108"/>
      <c r="F49" s="109"/>
      <c r="G49" s="110"/>
      <c r="H49" s="110"/>
      <c r="I49" s="110"/>
      <c r="J49" s="110"/>
      <c r="K49" s="110"/>
      <c r="L49" s="110"/>
      <c r="M49" s="110"/>
      <c r="N49" s="110"/>
      <c r="O49" s="111"/>
      <c r="P49" s="111"/>
      <c r="Q49" s="112"/>
      <c r="R49" s="294"/>
      <c r="S49" s="113"/>
    </row>
    <row r="50" spans="1:19" s="17" customFormat="1" ht="2.1" customHeight="1" x14ac:dyDescent="0.25">
      <c r="A50" s="505"/>
      <c r="B50" s="610"/>
      <c r="C50" s="611"/>
      <c r="D50" s="564"/>
      <c r="E50" s="108"/>
      <c r="F50" s="109"/>
      <c r="G50" s="110"/>
      <c r="H50" s="110"/>
      <c r="I50" s="110"/>
      <c r="J50" s="110"/>
      <c r="K50" s="110"/>
      <c r="L50" s="110"/>
      <c r="M50" s="110"/>
      <c r="N50" s="110"/>
      <c r="O50" s="111"/>
      <c r="P50" s="111"/>
      <c r="Q50" s="112"/>
      <c r="R50" s="294"/>
      <c r="S50" s="113"/>
    </row>
    <row r="51" spans="1:19" s="17" customFormat="1" ht="14.1" customHeight="1" x14ac:dyDescent="0.2">
      <c r="A51" s="505"/>
      <c r="B51" s="804" t="s">
        <v>38</v>
      </c>
      <c r="C51" s="805"/>
      <c r="D51" s="613"/>
      <c r="E51" s="114"/>
      <c r="F51" s="860" t="s">
        <v>39</v>
      </c>
      <c r="G51" s="860"/>
      <c r="H51" s="484"/>
      <c r="I51" s="484"/>
      <c r="J51" s="484"/>
      <c r="K51" s="861" t="s">
        <v>40</v>
      </c>
      <c r="L51" s="861"/>
      <c r="M51" s="861"/>
      <c r="N51" s="861"/>
      <c r="O51" s="861" t="s">
        <v>41</v>
      </c>
      <c r="P51" s="861"/>
      <c r="Q51" s="862" t="s">
        <v>42</v>
      </c>
      <c r="R51" s="863"/>
      <c r="S51" s="92"/>
    </row>
    <row r="52" spans="1:19" s="17" customFormat="1" ht="18" customHeight="1" x14ac:dyDescent="0.2">
      <c r="A52" s="528">
        <v>12</v>
      </c>
      <c r="B52" s="802" t="s">
        <v>154</v>
      </c>
      <c r="C52" s="803"/>
      <c r="D52" s="614"/>
      <c r="E52" s="115"/>
      <c r="F52" s="842" t="s">
        <v>134</v>
      </c>
      <c r="G52" s="842"/>
      <c r="H52" s="842"/>
      <c r="I52" s="842"/>
      <c r="J52" s="842"/>
      <c r="K52" s="843"/>
      <c r="L52" s="843"/>
      <c r="M52" s="843"/>
      <c r="N52" s="843"/>
      <c r="O52" s="844">
        <f>G35-I38</f>
        <v>0</v>
      </c>
      <c r="P52" s="844"/>
      <c r="Q52" s="845">
        <f>K52*O52</f>
        <v>0</v>
      </c>
      <c r="R52" s="846"/>
      <c r="S52" s="92"/>
    </row>
    <row r="53" spans="1:19" s="17" customFormat="1" ht="18" customHeight="1" x14ac:dyDescent="0.2">
      <c r="A53" s="528">
        <v>13</v>
      </c>
      <c r="B53" s="802"/>
      <c r="C53" s="803"/>
      <c r="D53" s="614"/>
      <c r="E53" s="115"/>
      <c r="F53" s="847"/>
      <c r="G53" s="848"/>
      <c r="H53" s="848"/>
      <c r="I53" s="848"/>
      <c r="J53" s="848"/>
      <c r="K53" s="849"/>
      <c r="L53" s="849"/>
      <c r="M53" s="849"/>
      <c r="N53" s="849"/>
      <c r="O53" s="850"/>
      <c r="P53" s="850"/>
      <c r="Q53" s="851">
        <f>K53*O53</f>
        <v>0</v>
      </c>
      <c r="R53" s="852"/>
      <c r="S53" s="92"/>
    </row>
    <row r="54" spans="1:19" s="17" customFormat="1" ht="18" customHeight="1" x14ac:dyDescent="0.2">
      <c r="A54" s="505"/>
      <c r="B54" s="615"/>
      <c r="C54" s="504"/>
      <c r="D54" s="504"/>
      <c r="E54" s="116"/>
      <c r="F54" s="864" t="s">
        <v>175</v>
      </c>
      <c r="G54" s="864"/>
      <c r="H54" s="864"/>
      <c r="I54" s="864"/>
      <c r="J54" s="864"/>
      <c r="K54" s="864"/>
      <c r="L54" s="864"/>
      <c r="M54" s="864"/>
      <c r="N54" s="864"/>
      <c r="O54" s="864"/>
      <c r="P54" s="864"/>
      <c r="Q54" s="865">
        <f>Q52+Q53</f>
        <v>0</v>
      </c>
      <c r="R54" s="866"/>
      <c r="S54" s="92"/>
    </row>
    <row r="55" spans="1:19" s="17" customFormat="1" ht="18" customHeight="1" x14ac:dyDescent="0.2">
      <c r="A55" s="505"/>
      <c r="B55" s="615"/>
      <c r="C55" s="504"/>
      <c r="D55" s="504"/>
      <c r="E55" s="116"/>
      <c r="F55" s="249"/>
      <c r="G55" s="117"/>
      <c r="H55" s="117"/>
      <c r="I55" s="117"/>
      <c r="J55" s="117"/>
      <c r="K55" s="117"/>
      <c r="L55" s="117"/>
      <c r="M55" s="117"/>
      <c r="N55" s="117"/>
      <c r="O55" s="117"/>
      <c r="P55" s="117"/>
      <c r="Q55" s="118"/>
      <c r="R55" s="296"/>
      <c r="S55" s="92"/>
    </row>
    <row r="56" spans="1:19" s="17" customFormat="1" ht="12.75" x14ac:dyDescent="0.2">
      <c r="A56" s="93"/>
      <c r="B56" s="806" t="s">
        <v>44</v>
      </c>
      <c r="C56" s="807"/>
      <c r="D56" s="119"/>
      <c r="E56" s="116"/>
      <c r="F56" s="120"/>
      <c r="G56" s="117"/>
      <c r="H56" s="117"/>
      <c r="I56" s="117"/>
      <c r="J56" s="117"/>
      <c r="K56" s="117"/>
      <c r="L56" s="117"/>
      <c r="M56" s="117"/>
      <c r="N56" s="117"/>
      <c r="O56" s="861" t="s">
        <v>41</v>
      </c>
      <c r="P56" s="861"/>
      <c r="Q56" s="862" t="s">
        <v>42</v>
      </c>
      <c r="R56" s="863"/>
      <c r="S56" s="92"/>
    </row>
    <row r="57" spans="1:19" s="17" customFormat="1" ht="18" customHeight="1" x14ac:dyDescent="0.2">
      <c r="A57" s="88">
        <v>14</v>
      </c>
      <c r="B57" s="871"/>
      <c r="C57" s="872"/>
      <c r="D57" s="872"/>
      <c r="E57" s="116"/>
      <c r="F57" s="873" t="s">
        <v>164</v>
      </c>
      <c r="G57" s="873"/>
      <c r="H57" s="873"/>
      <c r="I57" s="873"/>
      <c r="J57" s="873"/>
      <c r="K57" s="873"/>
      <c r="L57" s="873"/>
      <c r="M57" s="873"/>
      <c r="N57" s="873"/>
      <c r="O57" s="867">
        <f>I38</f>
        <v>0</v>
      </c>
      <c r="P57" s="868"/>
      <c r="Q57" s="869"/>
      <c r="R57" s="870"/>
      <c r="S57" s="92"/>
    </row>
    <row r="58" spans="1:19" s="17" customFormat="1" ht="18" customHeight="1" x14ac:dyDescent="0.2">
      <c r="A58" s="93"/>
      <c r="B58" s="871"/>
      <c r="C58" s="872"/>
      <c r="D58" s="872"/>
      <c r="E58" s="504"/>
      <c r="F58" s="864" t="s">
        <v>174</v>
      </c>
      <c r="G58" s="864"/>
      <c r="H58" s="864"/>
      <c r="I58" s="864"/>
      <c r="J58" s="864"/>
      <c r="K58" s="864"/>
      <c r="L58" s="864"/>
      <c r="M58" s="864"/>
      <c r="N58" s="864"/>
      <c r="O58" s="864"/>
      <c r="P58" s="864"/>
      <c r="Q58" s="865">
        <f>Q57</f>
        <v>0</v>
      </c>
      <c r="R58" s="866"/>
      <c r="S58" s="92"/>
    </row>
    <row r="59" spans="1:19" s="17" customFormat="1" ht="9" customHeight="1" x14ac:dyDescent="0.2">
      <c r="A59" s="93"/>
      <c r="B59" s="295"/>
      <c r="C59" s="116"/>
      <c r="D59" s="116"/>
      <c r="E59" s="116"/>
      <c r="F59" s="120"/>
      <c r="G59" s="117"/>
      <c r="H59" s="117"/>
      <c r="I59" s="117"/>
      <c r="J59" s="117"/>
      <c r="K59" s="117"/>
      <c r="L59" s="117"/>
      <c r="M59" s="117"/>
      <c r="N59" s="117"/>
      <c r="O59" s="874"/>
      <c r="P59" s="874"/>
      <c r="Q59" s="118"/>
      <c r="R59" s="296"/>
      <c r="S59" s="92"/>
    </row>
    <row r="60" spans="1:19" s="17" customFormat="1" ht="9" customHeight="1" x14ac:dyDescent="0.2">
      <c r="A60" s="93"/>
      <c r="B60" s="295"/>
      <c r="C60" s="116"/>
      <c r="D60" s="116"/>
      <c r="E60" s="116"/>
      <c r="F60" s="120"/>
      <c r="G60" s="117"/>
      <c r="H60" s="117"/>
      <c r="I60" s="117"/>
      <c r="J60" s="117"/>
      <c r="K60" s="117"/>
      <c r="L60" s="117"/>
      <c r="M60" s="117"/>
      <c r="N60" s="117"/>
      <c r="O60" s="248"/>
      <c r="P60" s="248"/>
      <c r="Q60" s="121"/>
      <c r="R60" s="297"/>
      <c r="S60" s="92"/>
    </row>
    <row r="61" spans="1:19" s="17" customFormat="1" ht="14.1" customHeight="1" x14ac:dyDescent="0.2">
      <c r="A61" s="93"/>
      <c r="B61" s="875" t="s">
        <v>127</v>
      </c>
      <c r="C61" s="876"/>
      <c r="D61" s="116"/>
      <c r="E61" s="116"/>
      <c r="F61" s="860" t="s">
        <v>46</v>
      </c>
      <c r="G61" s="860"/>
      <c r="H61" s="860"/>
      <c r="I61" s="860"/>
      <c r="J61" s="860"/>
      <c r="K61" s="861" t="s">
        <v>40</v>
      </c>
      <c r="L61" s="861"/>
      <c r="M61" s="861"/>
      <c r="N61" s="861"/>
      <c r="O61" s="861" t="s">
        <v>41</v>
      </c>
      <c r="P61" s="861"/>
      <c r="Q61" s="862" t="s">
        <v>42</v>
      </c>
      <c r="R61" s="863"/>
      <c r="S61" s="92"/>
    </row>
    <row r="62" spans="1:19" s="17" customFormat="1" ht="18" customHeight="1" x14ac:dyDescent="0.2">
      <c r="A62" s="88">
        <v>15</v>
      </c>
      <c r="B62" s="875"/>
      <c r="C62" s="876"/>
      <c r="D62" s="116"/>
      <c r="E62" s="494" t="s">
        <v>47</v>
      </c>
      <c r="F62" s="877"/>
      <c r="G62" s="878"/>
      <c r="H62" s="878"/>
      <c r="I62" s="878"/>
      <c r="J62" s="878"/>
      <c r="K62" s="879"/>
      <c r="L62" s="879"/>
      <c r="M62" s="879"/>
      <c r="N62" s="879"/>
      <c r="O62" s="844">
        <f>G35</f>
        <v>0</v>
      </c>
      <c r="P62" s="844"/>
      <c r="Q62" s="880">
        <f>K62*O62*MAX(G29:Q29)</f>
        <v>0</v>
      </c>
      <c r="R62" s="881"/>
      <c r="S62" s="92"/>
    </row>
    <row r="63" spans="1:19" s="17" customFormat="1" ht="18" customHeight="1" x14ac:dyDescent="0.2">
      <c r="A63" s="88">
        <v>16</v>
      </c>
      <c r="B63" s="295"/>
      <c r="C63" s="116"/>
      <c r="D63" s="116"/>
      <c r="E63" s="494" t="s">
        <v>48</v>
      </c>
      <c r="F63" s="877"/>
      <c r="G63" s="878"/>
      <c r="H63" s="878"/>
      <c r="I63" s="878"/>
      <c r="J63" s="878"/>
      <c r="K63" s="878"/>
      <c r="L63" s="878"/>
      <c r="M63" s="878"/>
      <c r="N63" s="878"/>
      <c r="O63" s="878"/>
      <c r="P63" s="878"/>
      <c r="Q63" s="888"/>
      <c r="R63" s="870"/>
      <c r="S63" s="92"/>
    </row>
    <row r="64" spans="1:19" s="17" customFormat="1" ht="18" customHeight="1" x14ac:dyDescent="0.2">
      <c r="A64" s="88">
        <v>17</v>
      </c>
      <c r="B64" s="295"/>
      <c r="C64" s="116"/>
      <c r="D64" s="116"/>
      <c r="E64" s="494" t="s">
        <v>49</v>
      </c>
      <c r="F64" s="877"/>
      <c r="G64" s="878"/>
      <c r="H64" s="878"/>
      <c r="I64" s="878"/>
      <c r="J64" s="878"/>
      <c r="K64" s="878"/>
      <c r="L64" s="878"/>
      <c r="M64" s="878"/>
      <c r="N64" s="878"/>
      <c r="O64" s="878"/>
      <c r="P64" s="878"/>
      <c r="Q64" s="886"/>
      <c r="R64" s="870"/>
      <c r="S64" s="92"/>
    </row>
    <row r="65" spans="1:19" s="17" customFormat="1" ht="18" customHeight="1" x14ac:dyDescent="0.2">
      <c r="A65" s="88">
        <v>18</v>
      </c>
      <c r="B65" s="295"/>
      <c r="C65" s="116"/>
      <c r="D65" s="116"/>
      <c r="E65" s="494" t="s">
        <v>50</v>
      </c>
      <c r="F65" s="877"/>
      <c r="G65" s="878"/>
      <c r="H65" s="878"/>
      <c r="I65" s="878"/>
      <c r="J65" s="878"/>
      <c r="K65" s="878"/>
      <c r="L65" s="878"/>
      <c r="M65" s="878"/>
      <c r="N65" s="878"/>
      <c r="O65" s="878"/>
      <c r="P65" s="878"/>
      <c r="Q65" s="886"/>
      <c r="R65" s="870"/>
      <c r="S65" s="92"/>
    </row>
    <row r="66" spans="1:19" s="17" customFormat="1" ht="18" customHeight="1" x14ac:dyDescent="0.2">
      <c r="A66" s="93"/>
      <c r="B66" s="295"/>
      <c r="C66" s="116"/>
      <c r="D66" s="116"/>
      <c r="E66" s="116"/>
      <c r="F66" s="864" t="s">
        <v>51</v>
      </c>
      <c r="G66" s="864"/>
      <c r="H66" s="864"/>
      <c r="I66" s="864"/>
      <c r="J66" s="864"/>
      <c r="K66" s="864"/>
      <c r="L66" s="864"/>
      <c r="M66" s="864"/>
      <c r="N66" s="864"/>
      <c r="O66" s="864"/>
      <c r="P66" s="864"/>
      <c r="Q66" s="865">
        <f>Q62+Q63+Q64+Q65</f>
        <v>0</v>
      </c>
      <c r="R66" s="866"/>
      <c r="S66" s="92"/>
    </row>
    <row r="67" spans="1:19" s="17" customFormat="1" ht="18" customHeight="1" x14ac:dyDescent="0.2">
      <c r="A67" s="93"/>
      <c r="B67" s="295"/>
      <c r="C67" s="116"/>
      <c r="D67" s="116"/>
      <c r="E67" s="116"/>
      <c r="F67" s="120"/>
      <c r="G67" s="117"/>
      <c r="H67" s="117"/>
      <c r="I67" s="117"/>
      <c r="J67" s="117"/>
      <c r="K67" s="117"/>
      <c r="L67" s="117"/>
      <c r="M67" s="117"/>
      <c r="N67" s="117"/>
      <c r="O67" s="874"/>
      <c r="P67" s="874"/>
      <c r="Q67" s="118"/>
      <c r="R67" s="296"/>
      <c r="S67" s="92"/>
    </row>
    <row r="68" spans="1:19" s="17" customFormat="1" ht="18" customHeight="1" thickBot="1" x14ac:dyDescent="0.3">
      <c r="A68" s="93"/>
      <c r="B68" s="293"/>
      <c r="C68" s="122"/>
      <c r="D68" s="116"/>
      <c r="E68" s="80"/>
      <c r="F68" s="889" t="s">
        <v>52</v>
      </c>
      <c r="G68" s="889"/>
      <c r="H68" s="889"/>
      <c r="I68" s="889"/>
      <c r="J68" s="889"/>
      <c r="K68" s="889"/>
      <c r="L68" s="889"/>
      <c r="M68" s="889"/>
      <c r="N68" s="889"/>
      <c r="O68" s="889"/>
      <c r="P68" s="889"/>
      <c r="Q68" s="890">
        <f>Q54+Q58+Q66</f>
        <v>0</v>
      </c>
      <c r="R68" s="891"/>
      <c r="S68" s="92"/>
    </row>
    <row r="69" spans="1:19" s="17" customFormat="1" ht="3.95" customHeight="1" thickTop="1" x14ac:dyDescent="0.25">
      <c r="A69" s="93"/>
      <c r="B69" s="298"/>
      <c r="C69" s="299"/>
      <c r="D69" s="300"/>
      <c r="E69" s="301"/>
      <c r="F69" s="302"/>
      <c r="G69" s="303"/>
      <c r="H69" s="303"/>
      <c r="I69" s="303"/>
      <c r="J69" s="303"/>
      <c r="K69" s="303"/>
      <c r="L69" s="303"/>
      <c r="M69" s="303"/>
      <c r="N69" s="303"/>
      <c r="O69" s="303"/>
      <c r="P69" s="303"/>
      <c r="Q69" s="304"/>
      <c r="R69" s="305"/>
      <c r="S69" s="92"/>
    </row>
    <row r="70" spans="1:19" s="17" customFormat="1" ht="3.95" customHeight="1" x14ac:dyDescent="0.25">
      <c r="A70" s="93"/>
      <c r="B70" s="123"/>
      <c r="C70" s="124"/>
      <c r="D70" s="125"/>
      <c r="E70" s="126"/>
      <c r="F70" s="127"/>
      <c r="G70" s="128"/>
      <c r="H70" s="128"/>
      <c r="I70" s="128"/>
      <c r="J70" s="128"/>
      <c r="K70" s="128"/>
      <c r="L70" s="128"/>
      <c r="M70" s="128"/>
      <c r="N70" s="128"/>
      <c r="O70" s="128"/>
      <c r="P70" s="128"/>
      <c r="Q70" s="129"/>
      <c r="R70" s="129"/>
      <c r="S70" s="92"/>
    </row>
    <row r="71" spans="1:19" s="17" customFormat="1" ht="3.95" customHeight="1" x14ac:dyDescent="0.25">
      <c r="A71" s="103"/>
      <c r="B71" s="493"/>
      <c r="C71" s="122"/>
      <c r="D71" s="116"/>
      <c r="E71" s="80"/>
      <c r="F71" s="131"/>
      <c r="G71" s="132"/>
      <c r="H71" s="132"/>
      <c r="I71" s="132"/>
      <c r="J71" s="132"/>
      <c r="K71" s="132"/>
      <c r="L71" s="132"/>
      <c r="M71" s="132"/>
      <c r="N71" s="132"/>
      <c r="O71" s="132"/>
      <c r="P71" s="132"/>
      <c r="Q71" s="133"/>
      <c r="R71" s="133"/>
      <c r="S71" s="104"/>
    </row>
    <row r="72" spans="1:19" s="17" customFormat="1" ht="3.95" customHeight="1" x14ac:dyDescent="0.25">
      <c r="A72" s="93"/>
      <c r="B72" s="130"/>
      <c r="C72" s="122"/>
      <c r="D72" s="116"/>
      <c r="E72" s="80"/>
      <c r="F72" s="131"/>
      <c r="G72" s="132"/>
      <c r="H72" s="132"/>
      <c r="I72" s="132"/>
      <c r="J72" s="132"/>
      <c r="K72" s="132"/>
      <c r="L72" s="132"/>
      <c r="M72" s="132"/>
      <c r="N72" s="132"/>
      <c r="O72" s="132"/>
      <c r="P72" s="132"/>
      <c r="Q72" s="133"/>
      <c r="R72" s="133"/>
      <c r="S72" s="92"/>
    </row>
    <row r="73" spans="1:19" s="17" customFormat="1" ht="3.95" customHeight="1" x14ac:dyDescent="0.25">
      <c r="A73" s="93"/>
      <c r="B73" s="306"/>
      <c r="C73" s="307"/>
      <c r="D73" s="308"/>
      <c r="E73" s="882" t="s">
        <v>20</v>
      </c>
      <c r="F73" s="309"/>
      <c r="G73" s="892"/>
      <c r="H73" s="892"/>
      <c r="I73" s="892"/>
      <c r="J73" s="892"/>
      <c r="K73" s="892"/>
      <c r="L73" s="892"/>
      <c r="M73" s="892"/>
      <c r="N73" s="892"/>
      <c r="O73" s="310"/>
      <c r="P73" s="310"/>
      <c r="Q73" s="309"/>
      <c r="R73" s="311"/>
      <c r="S73" s="92"/>
    </row>
    <row r="74" spans="1:19" s="17" customFormat="1" ht="20.25" customHeight="1" x14ac:dyDescent="0.15">
      <c r="A74" s="93"/>
      <c r="B74" s="884" t="s">
        <v>53</v>
      </c>
      <c r="C74" s="885"/>
      <c r="D74" s="885"/>
      <c r="E74" s="883"/>
      <c r="F74" s="488"/>
      <c r="G74" s="489"/>
      <c r="H74" s="489"/>
      <c r="I74" s="489"/>
      <c r="J74" s="489"/>
      <c r="K74" s="489"/>
      <c r="L74" s="489"/>
      <c r="M74" s="489"/>
      <c r="N74" s="489"/>
      <c r="O74" s="485"/>
      <c r="P74" s="485"/>
      <c r="Q74" s="492"/>
      <c r="R74" s="491"/>
      <c r="S74" s="92"/>
    </row>
    <row r="75" spans="1:19" s="17" customFormat="1" ht="14.1" customHeight="1" x14ac:dyDescent="0.25">
      <c r="A75" s="93"/>
      <c r="B75" s="312"/>
      <c r="C75" s="107"/>
      <c r="D75" s="106"/>
      <c r="E75" s="883"/>
      <c r="F75" s="484" t="s">
        <v>54</v>
      </c>
      <c r="G75" s="490" t="s">
        <v>55</v>
      </c>
      <c r="H75" s="489"/>
      <c r="I75" s="489"/>
      <c r="J75" s="489"/>
      <c r="K75" s="489"/>
      <c r="L75" s="489"/>
      <c r="M75" s="489"/>
      <c r="N75" s="489"/>
      <c r="O75" s="486"/>
      <c r="P75" s="486"/>
      <c r="Q75" s="893" t="s">
        <v>156</v>
      </c>
      <c r="R75" s="894"/>
      <c r="S75" s="92"/>
    </row>
    <row r="76" spans="1:19" s="17" customFormat="1" ht="18" customHeight="1" x14ac:dyDescent="0.2">
      <c r="A76" s="88">
        <v>19</v>
      </c>
      <c r="B76" s="313"/>
      <c r="C76" s="114"/>
      <c r="D76" s="114"/>
      <c r="E76" s="114"/>
      <c r="F76" s="134">
        <v>1</v>
      </c>
      <c r="G76" s="877"/>
      <c r="H76" s="877"/>
      <c r="I76" s="877"/>
      <c r="J76" s="877"/>
      <c r="K76" s="877"/>
      <c r="L76" s="877"/>
      <c r="M76" s="877"/>
      <c r="N76" s="877"/>
      <c r="O76" s="877"/>
      <c r="P76" s="877"/>
      <c r="Q76" s="886"/>
      <c r="R76" s="887"/>
      <c r="S76" s="92"/>
    </row>
    <row r="77" spans="1:19" s="17" customFormat="1" ht="18" customHeight="1" x14ac:dyDescent="0.2">
      <c r="A77" s="88">
        <v>20</v>
      </c>
      <c r="B77" s="314"/>
      <c r="C77" s="135"/>
      <c r="D77" s="135"/>
      <c r="E77" s="135"/>
      <c r="F77" s="134">
        <v>2</v>
      </c>
      <c r="G77" s="877"/>
      <c r="H77" s="877"/>
      <c r="I77" s="877"/>
      <c r="J77" s="877"/>
      <c r="K77" s="877"/>
      <c r="L77" s="877"/>
      <c r="M77" s="877"/>
      <c r="N77" s="877"/>
      <c r="O77" s="877"/>
      <c r="P77" s="877"/>
      <c r="Q77" s="886"/>
      <c r="R77" s="887"/>
      <c r="S77" s="92"/>
    </row>
    <row r="78" spans="1:19" s="17" customFormat="1" ht="18" customHeight="1" x14ac:dyDescent="0.2">
      <c r="A78" s="88">
        <v>21</v>
      </c>
      <c r="B78" s="314"/>
      <c r="C78" s="135"/>
      <c r="D78" s="135"/>
      <c r="E78" s="135"/>
      <c r="F78" s="134">
        <v>3</v>
      </c>
      <c r="G78" s="877"/>
      <c r="H78" s="877"/>
      <c r="I78" s="877"/>
      <c r="J78" s="877"/>
      <c r="K78" s="877"/>
      <c r="L78" s="877"/>
      <c r="M78" s="877"/>
      <c r="N78" s="877"/>
      <c r="O78" s="877"/>
      <c r="P78" s="877"/>
      <c r="Q78" s="886"/>
      <c r="R78" s="887"/>
      <c r="S78" s="92"/>
    </row>
    <row r="79" spans="1:19" s="17" customFormat="1" ht="18" customHeight="1" x14ac:dyDescent="0.2">
      <c r="A79" s="88">
        <v>22</v>
      </c>
      <c r="B79" s="315"/>
      <c r="C79" s="116"/>
      <c r="D79" s="116"/>
      <c r="E79" s="80"/>
      <c r="F79" s="134">
        <v>4</v>
      </c>
      <c r="G79" s="877"/>
      <c r="H79" s="877"/>
      <c r="I79" s="877"/>
      <c r="J79" s="877"/>
      <c r="K79" s="877"/>
      <c r="L79" s="877"/>
      <c r="M79" s="877"/>
      <c r="N79" s="877"/>
      <c r="O79" s="877"/>
      <c r="P79" s="877"/>
      <c r="Q79" s="886"/>
      <c r="R79" s="887"/>
      <c r="S79" s="92"/>
    </row>
    <row r="80" spans="1:19" s="17" customFormat="1" ht="18" customHeight="1" x14ac:dyDescent="0.2">
      <c r="A80" s="88">
        <v>23</v>
      </c>
      <c r="B80" s="315"/>
      <c r="C80" s="116"/>
      <c r="D80" s="116"/>
      <c r="E80" s="80"/>
      <c r="F80" s="134">
        <v>5</v>
      </c>
      <c r="G80" s="877"/>
      <c r="H80" s="877"/>
      <c r="I80" s="877"/>
      <c r="J80" s="877"/>
      <c r="K80" s="877"/>
      <c r="L80" s="877"/>
      <c r="M80" s="877"/>
      <c r="N80" s="877"/>
      <c r="O80" s="877"/>
      <c r="P80" s="877"/>
      <c r="Q80" s="886"/>
      <c r="R80" s="887"/>
      <c r="S80" s="92"/>
    </row>
    <row r="81" spans="1:19" s="17" customFormat="1" ht="18" customHeight="1" x14ac:dyDescent="0.2">
      <c r="A81" s="88">
        <v>24</v>
      </c>
      <c r="B81" s="315"/>
      <c r="C81" s="116"/>
      <c r="D81" s="116"/>
      <c r="E81" s="80"/>
      <c r="F81" s="134">
        <v>6</v>
      </c>
      <c r="G81" s="877"/>
      <c r="H81" s="877"/>
      <c r="I81" s="877"/>
      <c r="J81" s="877"/>
      <c r="K81" s="877"/>
      <c r="L81" s="877"/>
      <c r="M81" s="877"/>
      <c r="N81" s="877"/>
      <c r="O81" s="877"/>
      <c r="P81" s="877"/>
      <c r="Q81" s="886"/>
      <c r="R81" s="887"/>
      <c r="S81" s="92"/>
    </row>
    <row r="82" spans="1:19" s="17" customFormat="1" ht="3" customHeight="1" x14ac:dyDescent="0.2">
      <c r="A82" s="93"/>
      <c r="B82" s="315"/>
      <c r="C82" s="116"/>
      <c r="D82" s="116"/>
      <c r="E82" s="80"/>
      <c r="F82" s="136"/>
      <c r="G82" s="137"/>
      <c r="H82" s="137"/>
      <c r="I82" s="137"/>
      <c r="J82" s="137"/>
      <c r="K82" s="137"/>
      <c r="L82" s="137"/>
      <c r="M82" s="137"/>
      <c r="N82" s="137"/>
      <c r="O82" s="137"/>
      <c r="P82" s="137"/>
      <c r="Q82" s="138"/>
      <c r="R82" s="316"/>
      <c r="S82" s="92"/>
    </row>
    <row r="83" spans="1:19" s="17" customFormat="1" ht="20.25" customHeight="1" thickBot="1" x14ac:dyDescent="0.3">
      <c r="A83" s="505"/>
      <c r="B83" s="506"/>
      <c r="C83" s="504"/>
      <c r="D83" s="504"/>
      <c r="E83" s="507"/>
      <c r="F83" s="895" t="s">
        <v>56</v>
      </c>
      <c r="G83" s="895"/>
      <c r="H83" s="895"/>
      <c r="I83" s="895"/>
      <c r="J83" s="895"/>
      <c r="K83" s="895"/>
      <c r="L83" s="895"/>
      <c r="M83" s="895"/>
      <c r="N83" s="895"/>
      <c r="O83" s="895"/>
      <c r="P83" s="895"/>
      <c r="Q83" s="896">
        <f>SUM(Q76:R81)</f>
        <v>0</v>
      </c>
      <c r="R83" s="897"/>
      <c r="S83" s="508"/>
    </row>
    <row r="84" spans="1:19" s="17" customFormat="1" ht="3.95" customHeight="1" thickTop="1" x14ac:dyDescent="0.2">
      <c r="A84" s="505"/>
      <c r="B84" s="509"/>
      <c r="C84" s="510"/>
      <c r="D84" s="510"/>
      <c r="E84" s="510"/>
      <c r="F84" s="511"/>
      <c r="G84" s="898"/>
      <c r="H84" s="898"/>
      <c r="I84" s="898"/>
      <c r="J84" s="898"/>
      <c r="K84" s="898"/>
      <c r="L84" s="898"/>
      <c r="M84" s="898"/>
      <c r="N84" s="898"/>
      <c r="O84" s="512"/>
      <c r="P84" s="512"/>
      <c r="Q84" s="899"/>
      <c r="R84" s="900"/>
      <c r="S84" s="508"/>
    </row>
    <row r="85" spans="1:19" s="17" customFormat="1" ht="3.95" customHeight="1" x14ac:dyDescent="0.2">
      <c r="A85" s="505"/>
      <c r="B85" s="513"/>
      <c r="C85" s="513"/>
      <c r="D85" s="513"/>
      <c r="E85" s="513"/>
      <c r="F85" s="901"/>
      <c r="G85" s="901"/>
      <c r="H85" s="901"/>
      <c r="I85" s="901"/>
      <c r="J85" s="901"/>
      <c r="K85" s="901"/>
      <c r="L85" s="901"/>
      <c r="M85" s="901"/>
      <c r="N85" s="901"/>
      <c r="O85" s="901"/>
      <c r="P85" s="901"/>
      <c r="Q85" s="901"/>
      <c r="R85" s="901"/>
      <c r="S85" s="508"/>
    </row>
    <row r="86" spans="1:19" s="17" customFormat="1" ht="3.95" customHeight="1" x14ac:dyDescent="0.2">
      <c r="A86" s="505"/>
      <c r="B86" s="513"/>
      <c r="C86" s="513"/>
      <c r="D86" s="513"/>
      <c r="E86" s="513"/>
      <c r="F86" s="901"/>
      <c r="G86" s="901"/>
      <c r="H86" s="901"/>
      <c r="I86" s="901"/>
      <c r="J86" s="901"/>
      <c r="K86" s="901"/>
      <c r="L86" s="901"/>
      <c r="M86" s="901"/>
      <c r="N86" s="901"/>
      <c r="O86" s="901"/>
      <c r="P86" s="901"/>
      <c r="Q86" s="901"/>
      <c r="R86" s="901"/>
      <c r="S86" s="508"/>
    </row>
    <row r="87" spans="1:19" s="17" customFormat="1" ht="3.95" customHeight="1" x14ac:dyDescent="0.2">
      <c r="A87" s="505"/>
      <c r="B87" s="513"/>
      <c r="C87" s="513"/>
      <c r="D87" s="513"/>
      <c r="E87" s="513"/>
      <c r="F87" s="901"/>
      <c r="G87" s="901"/>
      <c r="H87" s="901"/>
      <c r="I87" s="901"/>
      <c r="J87" s="901"/>
      <c r="K87" s="901"/>
      <c r="L87" s="901"/>
      <c r="M87" s="901"/>
      <c r="N87" s="901"/>
      <c r="O87" s="901"/>
      <c r="P87" s="901"/>
      <c r="Q87" s="901"/>
      <c r="R87" s="901"/>
      <c r="S87" s="508"/>
    </row>
    <row r="88" spans="1:19" s="17" customFormat="1" ht="3.95" customHeight="1" x14ac:dyDescent="0.2">
      <c r="A88" s="505"/>
      <c r="B88" s="514"/>
      <c r="C88" s="515"/>
      <c r="D88" s="515"/>
      <c r="E88" s="902" t="s">
        <v>20</v>
      </c>
      <c r="F88" s="516"/>
      <c r="G88" s="517"/>
      <c r="H88" s="517"/>
      <c r="I88" s="517"/>
      <c r="J88" s="518"/>
      <c r="K88" s="518"/>
      <c r="L88" s="518"/>
      <c r="M88" s="518"/>
      <c r="N88" s="518"/>
      <c r="O88" s="518"/>
      <c r="P88" s="518"/>
      <c r="Q88" s="518"/>
      <c r="R88" s="519"/>
      <c r="S88" s="508"/>
    </row>
    <row r="89" spans="1:19" s="17" customFormat="1" ht="20.25" customHeight="1" x14ac:dyDescent="0.2">
      <c r="A89" s="505"/>
      <c r="B89" s="904" t="s">
        <v>57</v>
      </c>
      <c r="C89" s="905"/>
      <c r="D89" s="905"/>
      <c r="E89" s="903"/>
      <c r="F89" s="520"/>
      <c r="G89" s="521"/>
      <c r="H89" s="521"/>
      <c r="I89" s="521"/>
      <c r="J89" s="522"/>
      <c r="K89" s="522"/>
      <c r="L89" s="522"/>
      <c r="M89" s="522"/>
      <c r="N89" s="522"/>
      <c r="O89" s="522"/>
      <c r="P89" s="522"/>
      <c r="Q89" s="522"/>
      <c r="R89" s="523"/>
      <c r="S89" s="508"/>
    </row>
    <row r="90" spans="1:19" s="17" customFormat="1" ht="2.1" customHeight="1" x14ac:dyDescent="0.2">
      <c r="A90" s="505"/>
      <c r="B90" s="524"/>
      <c r="C90" s="525"/>
      <c r="D90" s="525"/>
      <c r="E90" s="903"/>
      <c r="F90" s="520"/>
      <c r="G90" s="521"/>
      <c r="H90" s="521"/>
      <c r="I90" s="521"/>
      <c r="J90" s="522"/>
      <c r="K90" s="522"/>
      <c r="L90" s="522"/>
      <c r="M90" s="522"/>
      <c r="N90" s="522"/>
      <c r="O90" s="522"/>
      <c r="P90" s="522"/>
      <c r="Q90" s="522"/>
      <c r="R90" s="523"/>
      <c r="S90" s="508"/>
    </row>
    <row r="91" spans="1:19" s="17" customFormat="1" ht="2.1" customHeight="1" x14ac:dyDescent="0.2">
      <c r="A91" s="505"/>
      <c r="B91" s="524"/>
      <c r="C91" s="525"/>
      <c r="D91" s="525"/>
      <c r="E91" s="525"/>
      <c r="F91" s="520"/>
      <c r="G91" s="521"/>
      <c r="H91" s="521"/>
      <c r="I91" s="521"/>
      <c r="J91" s="522"/>
      <c r="K91" s="522"/>
      <c r="L91" s="522"/>
      <c r="M91" s="522"/>
      <c r="N91" s="522"/>
      <c r="O91" s="522"/>
      <c r="P91" s="522"/>
      <c r="Q91" s="522"/>
      <c r="R91" s="523"/>
      <c r="S91" s="508"/>
    </row>
    <row r="92" spans="1:19" s="17" customFormat="1" ht="15.95" customHeight="1" x14ac:dyDescent="0.2">
      <c r="A92" s="505"/>
      <c r="B92" s="502" t="s">
        <v>58</v>
      </c>
      <c r="C92" s="526"/>
      <c r="D92" s="526"/>
      <c r="E92" s="526"/>
      <c r="F92" s="914" t="str">
        <f>IF((Q83-Q68)&lt;0,"Achtung, es besteht ein Einnahme-Überschuss !","Verbleibender Eigenanteil")</f>
        <v>Verbleibender Eigenanteil</v>
      </c>
      <c r="G92" s="914"/>
      <c r="H92" s="914"/>
      <c r="I92" s="914"/>
      <c r="J92" s="914"/>
      <c r="K92" s="914"/>
      <c r="L92" s="914"/>
      <c r="M92" s="914"/>
      <c r="N92" s="914"/>
      <c r="O92" s="914"/>
      <c r="P92" s="914"/>
      <c r="Q92" s="917">
        <f>Q83-Q68</f>
        <v>0</v>
      </c>
      <c r="R92" s="918"/>
      <c r="S92" s="508"/>
    </row>
    <row r="93" spans="1:19" s="17" customFormat="1" ht="15.95" customHeight="1" x14ac:dyDescent="0.2">
      <c r="A93" s="505"/>
      <c r="B93" s="932" t="s">
        <v>184</v>
      </c>
      <c r="C93" s="933"/>
      <c r="D93" s="933"/>
      <c r="E93" s="527"/>
      <c r="F93" s="520"/>
      <c r="G93" s="521"/>
      <c r="H93" s="521"/>
      <c r="I93" s="521"/>
      <c r="J93" s="522"/>
      <c r="K93" s="522"/>
      <c r="L93" s="522"/>
      <c r="M93" s="522"/>
      <c r="N93" s="522"/>
      <c r="O93" s="522"/>
      <c r="P93" s="522"/>
      <c r="Q93" s="906"/>
      <c r="R93" s="907"/>
      <c r="S93" s="508"/>
    </row>
    <row r="94" spans="1:19" s="17" customFormat="1" ht="21.6" customHeight="1" x14ac:dyDescent="0.2">
      <c r="A94" s="528">
        <v>25</v>
      </c>
      <c r="B94" s="919" t="s">
        <v>167</v>
      </c>
      <c r="C94" s="920"/>
      <c r="D94" s="920"/>
      <c r="E94" s="503">
        <v>7</v>
      </c>
      <c r="F94" s="529"/>
      <c r="G94" s="921" t="s">
        <v>162</v>
      </c>
      <c r="H94" s="921"/>
      <c r="I94" s="921"/>
      <c r="J94" s="921"/>
      <c r="K94" s="921"/>
      <c r="L94" s="921"/>
      <c r="M94" s="921"/>
      <c r="N94" s="921"/>
      <c r="O94" s="921"/>
      <c r="P94" s="921"/>
      <c r="Q94" s="921"/>
      <c r="R94" s="530"/>
      <c r="S94" s="508"/>
    </row>
    <row r="95" spans="1:19" s="17" customFormat="1" ht="21.6" customHeight="1" x14ac:dyDescent="0.2">
      <c r="A95" s="528">
        <v>26</v>
      </c>
      <c r="B95" s="919" t="s">
        <v>168</v>
      </c>
      <c r="C95" s="920"/>
      <c r="D95" s="920"/>
      <c r="E95" s="503">
        <v>9</v>
      </c>
      <c r="F95" s="529"/>
      <c r="G95" s="921"/>
      <c r="H95" s="921"/>
      <c r="I95" s="921"/>
      <c r="J95" s="921"/>
      <c r="K95" s="921"/>
      <c r="L95" s="921"/>
      <c r="M95" s="921"/>
      <c r="N95" s="921"/>
      <c r="O95" s="921"/>
      <c r="P95" s="921"/>
      <c r="Q95" s="921"/>
      <c r="R95" s="530"/>
      <c r="S95" s="508"/>
    </row>
    <row r="96" spans="1:19" s="17" customFormat="1" ht="21.6" customHeight="1" x14ac:dyDescent="0.2">
      <c r="A96" s="528">
        <v>27</v>
      </c>
      <c r="B96" s="930" t="s">
        <v>169</v>
      </c>
      <c r="C96" s="931"/>
      <c r="D96" s="931"/>
      <c r="E96" s="503">
        <v>14</v>
      </c>
      <c r="F96" s="529"/>
      <c r="G96" s="922" t="str">
        <f>(G35-I38+G41+Q41)&amp;" TN"</f>
        <v>0 TN</v>
      </c>
      <c r="H96" s="922"/>
      <c r="I96" s="531" t="s">
        <v>60</v>
      </c>
      <c r="J96" s="532" t="str">
        <f>MAX(G29:Q29)&amp;" Tage"</f>
        <v>0 Tage</v>
      </c>
      <c r="K96" s="533"/>
      <c r="L96" s="533"/>
      <c r="M96" s="923" t="s">
        <v>60</v>
      </c>
      <c r="N96" s="923"/>
      <c r="O96" s="924">
        <f>IF(G13="a. Freizeitmaßnahme im eigenen Haus oder Zeltlager im Inland oder Freizeitmaßnahme ohne Übernachtung",$E94,IF(G13="b. Freizeitmaßnahme in einem fremden Haus oder Bildungsmaßnahme oder Freizeitmaßnahme [einschließlich Zeltlager] im Ausland",$E95,IF(G13="c. Gruppenleiterschulung",$E96)))</f>
        <v>7</v>
      </c>
      <c r="P96" s="924"/>
      <c r="Q96" s="917">
        <f>IF(G13="a. Freizeitmaßnahme im eigenen Haus oder Zeltlager im Inland oder Freizeitmaßnahme ohne Übernachtung",$E94*(G35-I38+G41)*MAX(G29:Q29),IF(G13="b. Freizeitmaßnahme in einem fremden Haus oder Bildungsmaßnahme oder Freizeitmaßnahme [einschließlich Zeltlager] im Ausland",$E95*(G35-I38+G41)*MAX(G29:Q29),IF(G13="c. Gruppenleiterschulung",$E96*(G35-I38+G41)*MAX(G29:Q29))))</f>
        <v>0</v>
      </c>
      <c r="R96" s="918"/>
      <c r="S96" s="508"/>
    </row>
    <row r="97" spans="1:19" s="17" customFormat="1" ht="14.1" customHeight="1" x14ac:dyDescent="0.2">
      <c r="A97" s="505"/>
      <c r="B97" s="908" t="s">
        <v>61</v>
      </c>
      <c r="C97" s="909"/>
      <c r="D97" s="909"/>
      <c r="E97" s="534"/>
      <c r="F97" s="535"/>
      <c r="G97" s="536"/>
      <c r="H97" s="536"/>
      <c r="I97" s="537"/>
      <c r="J97" s="522"/>
      <c r="K97" s="522"/>
      <c r="L97" s="522"/>
      <c r="M97" s="522"/>
      <c r="N97" s="538"/>
      <c r="O97" s="538"/>
      <c r="P97" s="538"/>
      <c r="Q97" s="539"/>
      <c r="R97" s="523"/>
      <c r="S97" s="508"/>
    </row>
    <row r="98" spans="1:19" s="17" customFormat="1" ht="57" customHeight="1" x14ac:dyDescent="0.2">
      <c r="A98" s="505"/>
      <c r="B98" s="910" t="s">
        <v>186</v>
      </c>
      <c r="C98" s="911"/>
      <c r="D98" s="911"/>
      <c r="E98" s="911"/>
      <c r="F98" s="535"/>
      <c r="G98" s="536"/>
      <c r="H98" s="536"/>
      <c r="I98" s="536"/>
      <c r="J98" s="522"/>
      <c r="K98" s="522"/>
      <c r="L98" s="522"/>
      <c r="M98" s="522"/>
      <c r="N98" s="538"/>
      <c r="O98" s="538"/>
      <c r="P98" s="538"/>
      <c r="Q98" s="539"/>
      <c r="R98" s="523"/>
      <c r="S98" s="508"/>
    </row>
    <row r="99" spans="1:19" s="17" customFormat="1" ht="3.95" customHeight="1" x14ac:dyDescent="0.2">
      <c r="A99" s="505"/>
      <c r="B99" s="540"/>
      <c r="C99" s="541"/>
      <c r="D99" s="541"/>
      <c r="E99" s="541"/>
      <c r="F99" s="912"/>
      <c r="G99" s="912"/>
      <c r="H99" s="912"/>
      <c r="I99" s="912"/>
      <c r="J99" s="912"/>
      <c r="K99" s="912"/>
      <c r="L99" s="912"/>
      <c r="M99" s="912"/>
      <c r="N99" s="912"/>
      <c r="O99" s="912"/>
      <c r="P99" s="912"/>
      <c r="Q99" s="912"/>
      <c r="R99" s="913"/>
      <c r="S99" s="508"/>
    </row>
    <row r="100" spans="1:19" s="17" customFormat="1" ht="3.95" customHeight="1" x14ac:dyDescent="0.2">
      <c r="A100" s="505"/>
      <c r="B100" s="542"/>
      <c r="C100" s="543"/>
      <c r="D100" s="543"/>
      <c r="E100" s="927" t="s">
        <v>20</v>
      </c>
      <c r="F100" s="544"/>
      <c r="G100" s="545"/>
      <c r="H100" s="545"/>
      <c r="I100" s="545"/>
      <c r="J100" s="518"/>
      <c r="K100" s="518"/>
      <c r="L100" s="518"/>
      <c r="M100" s="518"/>
      <c r="N100" s="546"/>
      <c r="O100" s="546"/>
      <c r="P100" s="546"/>
      <c r="Q100" s="547"/>
      <c r="R100" s="519"/>
      <c r="S100" s="508"/>
    </row>
    <row r="101" spans="1:19" s="17" customFormat="1" ht="29.25" customHeight="1" thickBot="1" x14ac:dyDescent="0.3">
      <c r="A101" s="505"/>
      <c r="B101" s="925" t="s">
        <v>188</v>
      </c>
      <c r="C101" s="926"/>
      <c r="D101" s="926"/>
      <c r="E101" s="928"/>
      <c r="F101" s="914" t="str">
        <f>IF(Q57&gt;0,IF(Q101&lt;=0,"Kein Zuschuss möglich,
die Einnahmen sind  ≥ der Ausgaben !",IF(Q101&gt;=Q96,"Maximal mögliche Förderung inkl. Individualförderung","Mögliche Förderung inkl. Individualförderung")),IF(Q101&lt;=0,"Kein Zuschuss möglich,
die Einnahmen sind  ≥ der Ausgaben !",IF(Q101&gt;=Q96,"Maximal mögliche Förderung","Mögliche Förderung")))</f>
        <v>Kein Zuschuss möglich,
die Einnahmen sind  ≥ der Ausgaben !</v>
      </c>
      <c r="G101" s="914"/>
      <c r="H101" s="914"/>
      <c r="I101" s="914"/>
      <c r="J101" s="914"/>
      <c r="K101" s="914"/>
      <c r="L101" s="914"/>
      <c r="M101" s="914"/>
      <c r="N101" s="914"/>
      <c r="O101" s="914"/>
      <c r="P101" s="914"/>
      <c r="Q101" s="915">
        <f>MIN(Q92,Q96)+Q58</f>
        <v>0</v>
      </c>
      <c r="R101" s="916"/>
      <c r="S101" s="508"/>
    </row>
    <row r="102" spans="1:19" ht="3.95" customHeight="1" thickTop="1" x14ac:dyDescent="0.2">
      <c r="A102" s="548"/>
      <c r="B102" s="549"/>
      <c r="C102" s="550"/>
      <c r="D102" s="550"/>
      <c r="E102" s="929"/>
      <c r="F102" s="550"/>
      <c r="G102" s="551"/>
      <c r="H102" s="551"/>
      <c r="I102" s="551"/>
      <c r="J102" s="550"/>
      <c r="K102" s="550"/>
      <c r="L102" s="550"/>
      <c r="M102" s="550"/>
      <c r="N102" s="550"/>
      <c r="O102" s="550"/>
      <c r="P102" s="550"/>
      <c r="Q102" s="550"/>
      <c r="R102" s="552"/>
      <c r="S102" s="553"/>
    </row>
    <row r="103" spans="1:19" x14ac:dyDescent="0.2">
      <c r="A103" s="548"/>
      <c r="B103" s="554"/>
      <c r="C103" s="508"/>
      <c r="D103" s="508"/>
      <c r="E103" s="508"/>
      <c r="F103" s="508"/>
      <c r="G103" s="505"/>
      <c r="H103" s="505"/>
      <c r="I103" s="505"/>
      <c r="J103" s="508"/>
      <c r="K103" s="508"/>
      <c r="L103" s="508"/>
      <c r="M103" s="508"/>
      <c r="N103" s="508"/>
      <c r="O103" s="508"/>
      <c r="P103" s="508"/>
      <c r="Q103" s="508"/>
      <c r="R103" s="508"/>
      <c r="S103" s="553"/>
    </row>
    <row r="104" spans="1:19" x14ac:dyDescent="0.2">
      <c r="B104" s="17"/>
      <c r="C104" s="17"/>
      <c r="D104" s="17"/>
      <c r="E104" s="17"/>
      <c r="F104" s="17"/>
      <c r="G104" s="18"/>
      <c r="H104" s="18"/>
      <c r="I104" s="18"/>
      <c r="J104" s="17"/>
      <c r="K104" s="17"/>
      <c r="L104" s="17"/>
      <c r="M104" s="17"/>
      <c r="N104" s="17"/>
      <c r="O104" s="17"/>
      <c r="P104" s="17"/>
      <c r="Q104" s="17"/>
      <c r="R104" s="17"/>
    </row>
    <row r="105" spans="1:19" x14ac:dyDescent="0.2">
      <c r="B105" s="17"/>
      <c r="C105" s="17"/>
      <c r="D105" s="17"/>
      <c r="E105" s="17"/>
      <c r="F105" s="17"/>
      <c r="G105" s="18"/>
      <c r="H105" s="18"/>
      <c r="I105" s="18"/>
      <c r="J105" s="17"/>
      <c r="K105" s="17"/>
      <c r="L105" s="17"/>
      <c r="M105" s="17"/>
      <c r="N105" s="17"/>
      <c r="O105" s="17"/>
      <c r="P105" s="17"/>
      <c r="Q105" s="17"/>
      <c r="R105" s="17"/>
    </row>
    <row r="106" spans="1:19" x14ac:dyDescent="0.2">
      <c r="B106" s="17"/>
      <c r="C106" s="17"/>
      <c r="D106" s="17"/>
      <c r="E106" s="17"/>
      <c r="F106" s="17"/>
      <c r="G106" s="18"/>
      <c r="H106" s="18"/>
      <c r="I106" s="18"/>
      <c r="J106" s="17"/>
      <c r="K106" s="17"/>
      <c r="L106" s="17"/>
      <c r="M106" s="17"/>
      <c r="N106" s="17"/>
      <c r="O106" s="17"/>
      <c r="P106" s="17"/>
      <c r="Q106" s="17"/>
      <c r="R106" s="17"/>
    </row>
    <row r="107" spans="1:19" x14ac:dyDescent="0.2">
      <c r="B107" s="17"/>
      <c r="C107" s="17"/>
      <c r="D107" s="17"/>
      <c r="E107" s="17"/>
      <c r="F107" s="17"/>
      <c r="G107" s="18"/>
      <c r="H107" s="18"/>
      <c r="I107" s="18"/>
      <c r="J107" s="17"/>
      <c r="K107" s="17"/>
      <c r="L107" s="17"/>
      <c r="M107" s="17"/>
      <c r="N107" s="17"/>
      <c r="O107" s="17"/>
      <c r="P107" s="17"/>
      <c r="Q107" s="17"/>
      <c r="R107" s="17"/>
    </row>
    <row r="108" spans="1:19" x14ac:dyDescent="0.2">
      <c r="B108" s="17"/>
      <c r="C108" s="17"/>
      <c r="D108" s="17"/>
      <c r="E108" s="17"/>
      <c r="F108" s="17"/>
      <c r="G108" s="18"/>
      <c r="H108" s="18"/>
      <c r="I108" s="18"/>
      <c r="J108" s="17"/>
      <c r="K108" s="17"/>
      <c r="L108" s="17"/>
      <c r="M108" s="17"/>
      <c r="N108" s="17"/>
      <c r="O108" s="17"/>
      <c r="P108" s="17"/>
      <c r="Q108" s="17"/>
      <c r="R108" s="17"/>
    </row>
    <row r="109" spans="1:19" x14ac:dyDescent="0.2">
      <c r="B109" s="17"/>
      <c r="C109" s="17"/>
      <c r="D109" s="17"/>
      <c r="E109" s="17"/>
      <c r="F109" s="17"/>
      <c r="G109" s="18"/>
      <c r="H109" s="18"/>
      <c r="I109" s="18"/>
      <c r="J109" s="17"/>
      <c r="K109" s="17"/>
      <c r="L109" s="17"/>
      <c r="M109" s="17"/>
      <c r="N109" s="17"/>
      <c r="O109" s="17"/>
      <c r="P109" s="17"/>
      <c r="Q109" s="17"/>
      <c r="R109" s="17"/>
    </row>
    <row r="110" spans="1:19" x14ac:dyDescent="0.2">
      <c r="B110" s="17"/>
      <c r="C110" s="17"/>
      <c r="D110" s="17"/>
      <c r="E110" s="17"/>
      <c r="F110" s="17"/>
      <c r="G110" s="18"/>
      <c r="H110" s="18"/>
      <c r="I110" s="18"/>
      <c r="J110" s="17"/>
      <c r="K110" s="17"/>
      <c r="L110" s="17"/>
      <c r="M110" s="17"/>
      <c r="N110" s="17"/>
      <c r="O110" s="17"/>
      <c r="P110" s="17"/>
      <c r="Q110" s="17"/>
      <c r="R110" s="17"/>
    </row>
    <row r="111" spans="1:19" x14ac:dyDescent="0.2">
      <c r="B111" s="17"/>
      <c r="C111" s="17"/>
      <c r="D111" s="17"/>
      <c r="E111" s="17"/>
      <c r="F111" s="17"/>
      <c r="G111" s="18"/>
      <c r="H111" s="18"/>
      <c r="I111" s="18"/>
      <c r="J111" s="17"/>
      <c r="K111" s="17"/>
      <c r="L111" s="17"/>
      <c r="M111" s="17"/>
      <c r="N111" s="17"/>
      <c r="O111" s="17"/>
      <c r="P111" s="17"/>
      <c r="Q111" s="17"/>
      <c r="R111" s="17"/>
    </row>
    <row r="112" spans="1:19" x14ac:dyDescent="0.2">
      <c r="B112" s="17"/>
      <c r="C112" s="17"/>
      <c r="D112" s="17"/>
      <c r="E112" s="17"/>
      <c r="F112" s="17"/>
      <c r="G112" s="18"/>
      <c r="H112" s="18"/>
      <c r="I112" s="18"/>
      <c r="J112" s="17"/>
      <c r="K112" s="17"/>
      <c r="L112" s="17"/>
      <c r="M112" s="17"/>
      <c r="N112" s="17"/>
      <c r="O112" s="17"/>
      <c r="P112" s="17"/>
      <c r="Q112" s="17"/>
      <c r="R112" s="17"/>
    </row>
    <row r="113" spans="2:18" x14ac:dyDescent="0.2">
      <c r="B113" s="17"/>
      <c r="C113" s="17"/>
      <c r="D113" s="17"/>
      <c r="E113" s="17"/>
      <c r="F113" s="17"/>
      <c r="G113" s="18"/>
      <c r="H113" s="18"/>
      <c r="I113" s="18"/>
      <c r="J113" s="17"/>
      <c r="K113" s="17"/>
      <c r="L113" s="17"/>
      <c r="M113" s="17"/>
      <c r="N113" s="17"/>
      <c r="O113" s="17"/>
      <c r="P113" s="17"/>
      <c r="Q113" s="17"/>
      <c r="R113" s="17"/>
    </row>
    <row r="114" spans="2:18" x14ac:dyDescent="0.2">
      <c r="B114" s="17"/>
      <c r="C114" s="17"/>
      <c r="D114" s="17"/>
      <c r="E114" s="17"/>
      <c r="F114" s="17"/>
      <c r="G114" s="18"/>
      <c r="H114" s="18"/>
      <c r="I114" s="18"/>
      <c r="J114" s="17"/>
      <c r="K114" s="17"/>
      <c r="L114" s="17"/>
      <c r="M114" s="17"/>
      <c r="N114" s="17"/>
      <c r="O114" s="17"/>
      <c r="P114" s="17"/>
      <c r="Q114" s="17"/>
      <c r="R114" s="17"/>
    </row>
    <row r="115" spans="2:18" x14ac:dyDescent="0.2">
      <c r="B115" s="17"/>
      <c r="C115" s="17"/>
      <c r="D115" s="17"/>
      <c r="E115" s="17"/>
      <c r="F115" s="17"/>
      <c r="G115" s="18"/>
      <c r="H115" s="18"/>
      <c r="I115" s="18"/>
      <c r="J115" s="17"/>
      <c r="K115" s="17"/>
      <c r="L115" s="17"/>
      <c r="M115" s="17"/>
      <c r="N115" s="17"/>
      <c r="O115" s="17"/>
      <c r="P115" s="17"/>
      <c r="Q115" s="17"/>
      <c r="R115" s="17"/>
    </row>
    <row r="116" spans="2:18" x14ac:dyDescent="0.2">
      <c r="B116" s="17"/>
      <c r="C116" s="17"/>
      <c r="D116" s="17"/>
      <c r="E116" s="17"/>
      <c r="F116" s="17"/>
      <c r="G116" s="18"/>
      <c r="H116" s="18"/>
      <c r="I116" s="18"/>
      <c r="J116" s="17"/>
      <c r="K116" s="17"/>
      <c r="L116" s="17"/>
      <c r="M116" s="17"/>
      <c r="N116" s="17"/>
      <c r="O116" s="17"/>
      <c r="P116" s="17"/>
      <c r="Q116" s="17"/>
      <c r="R116" s="17"/>
    </row>
    <row r="117" spans="2:18" x14ac:dyDescent="0.2">
      <c r="B117" s="17"/>
      <c r="C117" s="17"/>
      <c r="D117" s="17"/>
      <c r="E117" s="17"/>
      <c r="F117" s="17"/>
      <c r="G117" s="18"/>
      <c r="H117" s="18"/>
      <c r="I117" s="18"/>
      <c r="J117" s="17"/>
      <c r="K117" s="17"/>
      <c r="L117" s="17"/>
      <c r="M117" s="17"/>
      <c r="N117" s="17"/>
      <c r="O117" s="17"/>
      <c r="P117" s="17"/>
      <c r="Q117" s="17"/>
      <c r="R117" s="17"/>
    </row>
    <row r="118" spans="2:18" x14ac:dyDescent="0.2">
      <c r="B118" s="17"/>
      <c r="C118" s="17"/>
      <c r="D118" s="17"/>
      <c r="E118" s="17"/>
      <c r="F118" s="17"/>
      <c r="G118" s="18"/>
      <c r="H118" s="18"/>
      <c r="I118" s="18"/>
      <c r="J118" s="17"/>
      <c r="K118" s="17"/>
      <c r="L118" s="17"/>
      <c r="M118" s="17"/>
      <c r="N118" s="17"/>
      <c r="O118" s="17"/>
      <c r="P118" s="17"/>
      <c r="Q118" s="17"/>
      <c r="R118" s="17"/>
    </row>
    <row r="119" spans="2:18" x14ac:dyDescent="0.2">
      <c r="B119" s="17"/>
      <c r="C119" s="17"/>
      <c r="D119" s="17"/>
      <c r="E119" s="17"/>
      <c r="F119" s="17"/>
      <c r="G119" s="18"/>
      <c r="H119" s="18"/>
      <c r="I119" s="18"/>
      <c r="J119" s="17"/>
      <c r="K119" s="17"/>
      <c r="L119" s="17"/>
      <c r="M119" s="17"/>
      <c r="N119" s="17"/>
      <c r="O119" s="17"/>
      <c r="P119" s="17"/>
      <c r="Q119" s="17"/>
      <c r="R119" s="17"/>
    </row>
    <row r="120" spans="2:18" x14ac:dyDescent="0.2">
      <c r="B120" s="17"/>
      <c r="C120" s="17"/>
      <c r="D120" s="17"/>
      <c r="E120" s="17"/>
      <c r="F120" s="17"/>
      <c r="G120" s="18"/>
      <c r="H120" s="18"/>
      <c r="I120" s="18"/>
      <c r="J120" s="17"/>
      <c r="K120" s="17"/>
      <c r="L120" s="17"/>
      <c r="M120" s="17"/>
      <c r="N120" s="17"/>
      <c r="O120" s="17"/>
      <c r="P120" s="17"/>
      <c r="Q120" s="17"/>
      <c r="R120" s="17"/>
    </row>
    <row r="121" spans="2:18" x14ac:dyDescent="0.2">
      <c r="B121" s="17"/>
      <c r="C121" s="17"/>
      <c r="D121" s="17"/>
      <c r="E121" s="17"/>
      <c r="F121" s="17"/>
      <c r="G121" s="18"/>
      <c r="H121" s="18"/>
      <c r="I121" s="18"/>
      <c r="J121" s="17"/>
      <c r="K121" s="17"/>
      <c r="L121" s="17"/>
      <c r="M121" s="17"/>
      <c r="N121" s="17"/>
      <c r="O121" s="17"/>
      <c r="P121" s="17"/>
      <c r="Q121" s="17"/>
      <c r="R121" s="17"/>
    </row>
    <row r="122" spans="2:18" x14ac:dyDescent="0.2">
      <c r="B122" s="17"/>
      <c r="C122" s="17"/>
      <c r="D122" s="17"/>
      <c r="E122" s="17"/>
      <c r="F122" s="17"/>
      <c r="G122" s="18"/>
      <c r="H122" s="18"/>
      <c r="I122" s="18"/>
      <c r="J122" s="17"/>
      <c r="K122" s="17"/>
      <c r="L122" s="17"/>
      <c r="M122" s="17"/>
      <c r="N122" s="17"/>
      <c r="O122" s="17"/>
      <c r="P122" s="17"/>
      <c r="Q122" s="17"/>
      <c r="R122" s="17"/>
    </row>
    <row r="123" spans="2:18" x14ac:dyDescent="0.2">
      <c r="B123" s="17"/>
      <c r="C123" s="17"/>
      <c r="D123" s="17"/>
      <c r="E123" s="17"/>
      <c r="F123" s="17"/>
      <c r="G123" s="18"/>
      <c r="H123" s="18"/>
      <c r="I123" s="18"/>
      <c r="J123" s="17"/>
      <c r="K123" s="17"/>
      <c r="L123" s="17"/>
      <c r="M123" s="17"/>
      <c r="N123" s="17"/>
      <c r="O123" s="17"/>
      <c r="P123" s="17"/>
      <c r="Q123" s="17"/>
      <c r="R123" s="17"/>
    </row>
    <row r="124" spans="2:18" x14ac:dyDescent="0.2">
      <c r="B124" s="17"/>
      <c r="C124" s="17"/>
      <c r="D124" s="17"/>
      <c r="E124" s="17"/>
      <c r="F124" s="17"/>
      <c r="G124" s="18"/>
      <c r="H124" s="18"/>
      <c r="I124" s="18"/>
      <c r="J124" s="17"/>
      <c r="K124" s="17"/>
      <c r="L124" s="17"/>
      <c r="M124" s="17"/>
      <c r="N124" s="17"/>
      <c r="O124" s="17"/>
      <c r="P124" s="17"/>
      <c r="Q124" s="17"/>
      <c r="R124" s="17"/>
    </row>
    <row r="125" spans="2:18" x14ac:dyDescent="0.2">
      <c r="B125" s="17"/>
      <c r="C125" s="17"/>
      <c r="D125" s="17"/>
      <c r="E125" s="17"/>
      <c r="F125" s="17"/>
      <c r="G125" s="18"/>
      <c r="H125" s="18"/>
      <c r="I125" s="18"/>
      <c r="J125" s="17"/>
      <c r="K125" s="17"/>
      <c r="L125" s="17"/>
      <c r="M125" s="17"/>
      <c r="N125" s="17"/>
      <c r="O125" s="17"/>
      <c r="P125" s="17"/>
      <c r="Q125" s="17"/>
      <c r="R125" s="17"/>
    </row>
    <row r="126" spans="2:18" x14ac:dyDescent="0.2">
      <c r="B126" s="17"/>
      <c r="C126" s="17"/>
      <c r="D126" s="17"/>
      <c r="E126" s="17"/>
      <c r="F126" s="17"/>
      <c r="G126" s="18"/>
      <c r="H126" s="18"/>
      <c r="I126" s="18"/>
      <c r="J126" s="17"/>
      <c r="K126" s="17"/>
      <c r="L126" s="17"/>
      <c r="M126" s="17"/>
      <c r="N126" s="17"/>
      <c r="O126" s="17"/>
      <c r="P126" s="17"/>
      <c r="Q126" s="17"/>
      <c r="R126" s="17"/>
    </row>
    <row r="127" spans="2:18" x14ac:dyDescent="0.2">
      <c r="B127" s="17"/>
      <c r="C127" s="17"/>
      <c r="D127" s="17"/>
      <c r="E127" s="17"/>
      <c r="F127" s="17"/>
      <c r="G127" s="18"/>
      <c r="H127" s="18"/>
      <c r="I127" s="18"/>
      <c r="J127" s="17"/>
      <c r="K127" s="17"/>
      <c r="L127" s="17"/>
      <c r="M127" s="17"/>
      <c r="N127" s="17"/>
      <c r="O127" s="17"/>
      <c r="P127" s="17"/>
      <c r="Q127" s="17"/>
      <c r="R127" s="17"/>
    </row>
    <row r="128" spans="2:18" x14ac:dyDescent="0.2">
      <c r="B128" s="17"/>
      <c r="C128" s="17"/>
      <c r="D128" s="17"/>
      <c r="E128" s="17"/>
      <c r="F128" s="17"/>
      <c r="G128" s="18"/>
      <c r="H128" s="18"/>
      <c r="I128" s="18"/>
      <c r="J128" s="17"/>
      <c r="K128" s="17"/>
      <c r="L128" s="17"/>
      <c r="M128" s="17"/>
      <c r="N128" s="17"/>
      <c r="O128" s="17"/>
      <c r="P128" s="17"/>
      <c r="Q128" s="17"/>
      <c r="R128" s="17"/>
    </row>
    <row r="129" spans="2:18" x14ac:dyDescent="0.2">
      <c r="B129" s="17"/>
      <c r="C129" s="17"/>
      <c r="D129" s="17"/>
      <c r="E129" s="17"/>
      <c r="F129" s="17"/>
      <c r="G129" s="18"/>
      <c r="H129" s="18"/>
      <c r="I129" s="18"/>
      <c r="J129" s="17"/>
      <c r="K129" s="17"/>
      <c r="L129" s="17"/>
      <c r="M129" s="17"/>
      <c r="N129" s="17"/>
      <c r="O129" s="17"/>
      <c r="P129" s="17"/>
      <c r="Q129" s="17"/>
      <c r="R129" s="17"/>
    </row>
    <row r="130" spans="2:18" x14ac:dyDescent="0.2">
      <c r="B130" s="17"/>
      <c r="C130" s="17"/>
      <c r="D130" s="17"/>
      <c r="E130" s="17"/>
      <c r="F130" s="17"/>
      <c r="G130" s="18"/>
      <c r="H130" s="18"/>
      <c r="I130" s="18"/>
      <c r="J130" s="17"/>
      <c r="K130" s="17"/>
      <c r="L130" s="17"/>
      <c r="M130" s="17"/>
      <c r="N130" s="17"/>
      <c r="O130" s="17"/>
      <c r="P130" s="17"/>
      <c r="Q130" s="17"/>
      <c r="R130" s="17"/>
    </row>
  </sheetData>
  <sheetProtection algorithmName="SHA-512" hashValue="9tpWKa6WjgvYYkbLFakNmEDMI6tW43ghkKUhVpWD9tMTd3kOQzFbEHgVC+fpDotBNafCwRbJVSr22AlCWzCXlA==" saltValue="DYx8H1hsynVtnIJ4o7o5oQ==" spinCount="100000" sheet="1" objects="1" scenarios="1"/>
  <mergeCells count="125">
    <mergeCell ref="Q93:R93"/>
    <mergeCell ref="B97:D97"/>
    <mergeCell ref="B98:E98"/>
    <mergeCell ref="F99:R99"/>
    <mergeCell ref="F101:P101"/>
    <mergeCell ref="Q101:R101"/>
    <mergeCell ref="F92:P92"/>
    <mergeCell ref="Q92:R92"/>
    <mergeCell ref="B94:D94"/>
    <mergeCell ref="G94:Q95"/>
    <mergeCell ref="B95:D95"/>
    <mergeCell ref="G96:H96"/>
    <mergeCell ref="M96:N96"/>
    <mergeCell ref="O96:P96"/>
    <mergeCell ref="Q96:R96"/>
    <mergeCell ref="B101:D101"/>
    <mergeCell ref="E100:E102"/>
    <mergeCell ref="B96:D96"/>
    <mergeCell ref="B93:D93"/>
    <mergeCell ref="G81:P81"/>
    <mergeCell ref="Q81:R81"/>
    <mergeCell ref="F83:P83"/>
    <mergeCell ref="Q83:R83"/>
    <mergeCell ref="G84:N84"/>
    <mergeCell ref="Q84:R84"/>
    <mergeCell ref="F85:R87"/>
    <mergeCell ref="E88:E90"/>
    <mergeCell ref="B89:D89"/>
    <mergeCell ref="G77:P77"/>
    <mergeCell ref="Q77:R77"/>
    <mergeCell ref="G78:P78"/>
    <mergeCell ref="Q78:R78"/>
    <mergeCell ref="G79:P79"/>
    <mergeCell ref="Q79:R79"/>
    <mergeCell ref="G80:P80"/>
    <mergeCell ref="Q80:R80"/>
    <mergeCell ref="F68:P68"/>
    <mergeCell ref="Q68:R68"/>
    <mergeCell ref="G73:N73"/>
    <mergeCell ref="Q75:R75"/>
    <mergeCell ref="E73:E75"/>
    <mergeCell ref="B74:D74"/>
    <mergeCell ref="G76:P76"/>
    <mergeCell ref="Q76:R76"/>
    <mergeCell ref="F63:P63"/>
    <mergeCell ref="Q63:R63"/>
    <mergeCell ref="F64:P64"/>
    <mergeCell ref="Q64:R64"/>
    <mergeCell ref="F65:P65"/>
    <mergeCell ref="Q65:R65"/>
    <mergeCell ref="F66:P66"/>
    <mergeCell ref="Q66:R66"/>
    <mergeCell ref="O67:P67"/>
    <mergeCell ref="O59:P59"/>
    <mergeCell ref="F61:J61"/>
    <mergeCell ref="K61:N61"/>
    <mergeCell ref="O61:P61"/>
    <mergeCell ref="Q61:R61"/>
    <mergeCell ref="B61:C62"/>
    <mergeCell ref="F62:J62"/>
    <mergeCell ref="K62:N62"/>
    <mergeCell ref="O62:P62"/>
    <mergeCell ref="Q62:R62"/>
    <mergeCell ref="F54:P54"/>
    <mergeCell ref="Q54:R54"/>
    <mergeCell ref="O56:P56"/>
    <mergeCell ref="Q56:R56"/>
    <mergeCell ref="O57:P57"/>
    <mergeCell ref="Q57:R57"/>
    <mergeCell ref="B57:D58"/>
    <mergeCell ref="F58:P58"/>
    <mergeCell ref="Q58:R58"/>
    <mergeCell ref="F57:N57"/>
    <mergeCell ref="B41:D41"/>
    <mergeCell ref="I41:O41"/>
    <mergeCell ref="F52:J52"/>
    <mergeCell ref="K52:N52"/>
    <mergeCell ref="O52:P52"/>
    <mergeCell ref="Q52:R52"/>
    <mergeCell ref="F53:J53"/>
    <mergeCell ref="K53:N53"/>
    <mergeCell ref="O53:P53"/>
    <mergeCell ref="Q53:R53"/>
    <mergeCell ref="G46:N46"/>
    <mergeCell ref="E46:E48"/>
    <mergeCell ref="B47:D47"/>
    <mergeCell ref="F47:F48"/>
    <mergeCell ref="Q47:R48"/>
    <mergeCell ref="F51:G51"/>
    <mergeCell ref="K51:N51"/>
    <mergeCell ref="O51:P51"/>
    <mergeCell ref="Q51:R51"/>
    <mergeCell ref="G22:Q22"/>
    <mergeCell ref="G23:Q23"/>
    <mergeCell ref="F24:R24"/>
    <mergeCell ref="E28:E30"/>
    <mergeCell ref="B29:D29"/>
    <mergeCell ref="E34:E36"/>
    <mergeCell ref="B35:D35"/>
    <mergeCell ref="B38:D38"/>
    <mergeCell ref="I38:K38"/>
    <mergeCell ref="B4:B6"/>
    <mergeCell ref="A21:A23"/>
    <mergeCell ref="B3:R3"/>
    <mergeCell ref="F20:R20"/>
    <mergeCell ref="I29:O29"/>
    <mergeCell ref="B52:C53"/>
    <mergeCell ref="B51:C51"/>
    <mergeCell ref="B56:C56"/>
    <mergeCell ref="F7:R7"/>
    <mergeCell ref="E7:E9"/>
    <mergeCell ref="B8:C8"/>
    <mergeCell ref="G8:Q8"/>
    <mergeCell ref="G9:Q9"/>
    <mergeCell ref="G11:Q11"/>
    <mergeCell ref="F12:R12"/>
    <mergeCell ref="G13:Q13"/>
    <mergeCell ref="F14:R14"/>
    <mergeCell ref="G15:Q15"/>
    <mergeCell ref="F16:R16"/>
    <mergeCell ref="H17:K17"/>
    <mergeCell ref="M17:P17"/>
    <mergeCell ref="F18:R18"/>
    <mergeCell ref="G19:Q19"/>
    <mergeCell ref="G21:Q21"/>
  </mergeCells>
  <dataValidations count="7">
    <dataValidation type="decimal" allowBlank="1" showErrorMessage="1" errorTitle="Höchstsatz beachten" error="Der Höchstsatz beträgt nach_x000a_Richtlinie I.4.4 a. = 5,- €_x000a__x000a_Bitte hier den Tagessatz eingeben, der im Finanzausschuss festgelegt wurde." sqref="E94">
      <formula1>0</formula1>
      <formula2>7</formula2>
    </dataValidation>
    <dataValidation type="decimal" allowBlank="1" showErrorMessage="1" errorTitle="Höchstsatz" error="Der Höchstsatz beträgt nach_x000a_Richtlinie I.4.4 b. = 7,- €_x000a__x000a_Bitte hier den Tagessatz eingeben, der im Finanzausschuss festgelegt wurde." sqref="E95">
      <formula1>0</formula1>
      <formula2>9</formula2>
    </dataValidation>
    <dataValidation type="decimal" allowBlank="1" showErrorMessage="1" error="Der Höchstsatz beträgt nach_x000a_Richtlinie I.4.4 c. = 14,- €_x000a__x000a_Bitte hier den Tagessatz eingeben, der im Finanzausschuss festgelegt wurde." promptTitle="Gültigen Tagessatz eingeben" sqref="E96">
      <formula1>0</formula1>
      <formula2>14</formula2>
    </dataValidation>
    <dataValidation operator="notEqual" allowBlank="1" showInputMessage="1" showErrorMessage="1" sqref="Q29"/>
    <dataValidation type="whole" allowBlank="1" showErrorMessage="1" errorTitle="Anzahl Betreuer zu hoch" error="Die Anzahl der Betreuer ist hier zu hoch angegeben. Der Betreuerschlüssel entspricht damit nicht dem Schlüssel der Richtlinie I." sqref="G41">
      <formula1>0</formula1>
      <formula2>IF(G35&lt;=2,0,IF(ROUNDUP(G35/7,0)&lt;2,2,ROUNDUP(G35/7,0)))</formula2>
    </dataValidation>
    <dataValidation type="whole" operator="lessThanOrEqual" allowBlank="1" showInputMessage="1" showErrorMessage="1" sqref="O52:P52">
      <formula1>I35</formula1>
    </dataValidation>
    <dataValidation type="whole" operator="lessThanOrEqual" allowBlank="1" showErrorMessage="1" errorTitle="Die Summe ist zu hoch !" error="Der angegebene Betrag überschreitet die Höchstförderung von 450,- €/Teilnehmer." sqref="Q57:R57">
      <formula1>MIN(K52*I38,I38*450)</formula1>
    </dataValidation>
  </dataValidations>
  <printOptions horizontalCentered="1" verticalCentered="1"/>
  <pageMargins left="0.78749999999999998" right="0.39374999999999999" top="0.59027799999999997" bottom="0.59027799999999997" header="0.51180599999999998" footer="0.19652800000000001"/>
  <pageSetup paperSize="9" fitToWidth="0" fitToHeight="0" orientation="portrait" r:id="rId1"/>
  <headerFooter>
    <oddFooter>&amp;L&amp;7Druckdatum: &amp;D - Kreisjugendring Main-Taunus e.V.&amp;C&amp;7Antrag Richtlinie I&amp;R&amp;7&amp;A</oddFooter>
  </headerFooter>
  <legacyDrawing r:id="rId2"/>
  <extLst>
    <ext xmlns:x14="http://schemas.microsoft.com/office/spreadsheetml/2009/9/main" uri="{CCE6A557-97BC-4b89-ADB6-D9C93CAAB3DF}">
      <x14:dataValidations xmlns:xm="http://schemas.microsoft.com/office/excel/2006/main" count="1">
        <x14:dataValidation type="list" allowBlank="1" showErrorMessage="1">
          <x14:formula1>
            <xm:f>Rohdaten!$A$3:$A$5</xm:f>
          </x14:formula1>
          <xm:sqref>G13:Q13</xm:sqref>
        </x14:dataValidation>
      </x14:dataValidations>
    </ext>
    <ext uri="smNativeData">
      <pm:sheetPrefs xmlns:pm="smNativeData" day="1660587014" outlineProtect="1" showHorizontalRuler="0" showVerticalRuler="0" showAltShade="0">
        <pm:shade id="0" type="0" fgLvl="100" fgClr="000000" bgLvl="100" bgClr="FFFFFF"/>
        <pm:shade id="1" type="0" fgLvl="100" fgClr="000000" bgLvl="100" bgClr="FFFFFF"/>
      </pm:sheetPref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FAF"/>
    <pageSetUpPr autoPageBreaks="0" fitToPage="1"/>
  </sheetPr>
  <dimension ref="A1:AMG61"/>
  <sheetViews>
    <sheetView showGridLines="0" showRowColHeaders="0" showZeros="0" showRuler="0" view="pageLayout" zoomScale="140" zoomScaleNormal="150" zoomScaleSheetLayoutView="109" zoomScalePageLayoutView="140" workbookViewId="0">
      <selection activeCell="B2" sqref="B2:N2"/>
    </sheetView>
  </sheetViews>
  <sheetFormatPr baseColWidth="10" defaultColWidth="6.875" defaultRowHeight="14.25" x14ac:dyDescent="0.2"/>
  <cols>
    <col min="1" max="1" width="1.375" style="19" customWidth="1"/>
    <col min="2" max="2" width="2" style="19" customWidth="1"/>
    <col min="3" max="4" width="1.125" style="19" customWidth="1"/>
    <col min="5" max="5" width="2" style="19" customWidth="1"/>
    <col min="6" max="7" width="1.125" style="19" customWidth="1"/>
    <col min="8" max="11" width="1.625" style="19" customWidth="1"/>
    <col min="12" max="13" width="3.625" style="19" customWidth="1"/>
    <col min="14" max="17" width="4.625" style="19" customWidth="1"/>
    <col min="18" max="18" width="8.375" style="19" customWidth="1"/>
    <col min="19" max="22" width="4.625" style="19" customWidth="1"/>
    <col min="23" max="24" width="5.625" style="19" customWidth="1"/>
    <col min="25" max="1021" width="6.875" style="19"/>
  </cols>
  <sheetData>
    <row r="1" spans="2:24" ht="5.0999999999999996" customHeight="1" x14ac:dyDescent="0.2"/>
    <row r="2" spans="2:24" ht="15.75" customHeight="1" x14ac:dyDescent="0.2">
      <c r="B2" s="937" t="str">
        <f>Deckblatt!D24</f>
        <v>Verein XY</v>
      </c>
      <c r="C2" s="937"/>
      <c r="D2" s="937"/>
      <c r="E2" s="937"/>
      <c r="F2" s="937"/>
      <c r="G2" s="937"/>
      <c r="H2" s="937"/>
      <c r="I2" s="937"/>
      <c r="J2" s="937"/>
      <c r="K2" s="937"/>
      <c r="L2" s="937"/>
      <c r="M2" s="937"/>
      <c r="N2" s="937"/>
      <c r="O2" s="20"/>
      <c r="P2" s="21"/>
      <c r="Q2" s="21"/>
      <c r="R2" s="469" t="s">
        <v>62</v>
      </c>
      <c r="S2" s="938" t="str">
        <f>Deckblatt!D31</f>
        <v>Toni Test</v>
      </c>
      <c r="T2" s="938"/>
      <c r="U2" s="938"/>
      <c r="V2" s="938"/>
      <c r="W2" s="938"/>
      <c r="X2" s="938"/>
    </row>
    <row r="3" spans="2:24" ht="15.75" customHeight="1" x14ac:dyDescent="0.2">
      <c r="B3" s="937" t="str">
        <f>Deckblatt!D25</f>
        <v>Jugendleitung</v>
      </c>
      <c r="C3" s="937"/>
      <c r="D3" s="937"/>
      <c r="E3" s="937"/>
      <c r="F3" s="937"/>
      <c r="G3" s="937"/>
      <c r="H3" s="937"/>
      <c r="I3" s="937"/>
      <c r="J3" s="937"/>
      <c r="K3" s="937"/>
      <c r="L3" s="937"/>
      <c r="M3" s="937"/>
      <c r="N3" s="937"/>
      <c r="O3" s="20"/>
      <c r="P3" s="21"/>
      <c r="Q3" s="21"/>
      <c r="R3" s="469" t="s">
        <v>63</v>
      </c>
      <c r="S3" s="939" t="str">
        <f>Deckblatt!D32&amp;" / "&amp;Deckblatt!D33</f>
        <v>06192 4711 / 06192 4712</v>
      </c>
      <c r="T3" s="939"/>
      <c r="U3" s="939"/>
      <c r="V3" s="939"/>
      <c r="W3" s="939"/>
      <c r="X3" s="939"/>
    </row>
    <row r="4" spans="2:24" ht="15.75" customHeight="1" x14ac:dyDescent="0.2">
      <c r="B4" s="937" t="str">
        <f>Deckblatt!D26</f>
        <v>Holzweg 15</v>
      </c>
      <c r="C4" s="937"/>
      <c r="D4" s="937"/>
      <c r="E4" s="937"/>
      <c r="F4" s="937"/>
      <c r="G4" s="937"/>
      <c r="H4" s="937"/>
      <c r="I4" s="937"/>
      <c r="J4" s="937"/>
      <c r="K4" s="937"/>
      <c r="L4" s="937"/>
      <c r="M4" s="937"/>
      <c r="N4" s="937"/>
      <c r="O4" s="20"/>
      <c r="P4" s="21"/>
      <c r="Q4" s="21"/>
      <c r="R4" s="469" t="s">
        <v>64</v>
      </c>
      <c r="S4" s="938" t="str">
        <f>Deckblatt!D34</f>
        <v>toni.test@träger.de</v>
      </c>
      <c r="T4" s="938"/>
      <c r="U4" s="938"/>
      <c r="V4" s="938"/>
      <c r="W4" s="938"/>
      <c r="X4" s="938"/>
    </row>
    <row r="5" spans="2:24" ht="15.75" customHeight="1" x14ac:dyDescent="0.2">
      <c r="B5" s="937" t="str">
        <f>Deckblatt!D27&amp;" "&amp;Deckblatt!F27</f>
        <v>65719 Hofheim</v>
      </c>
      <c r="C5" s="937"/>
      <c r="D5" s="937"/>
      <c r="E5" s="937"/>
      <c r="F5" s="937"/>
      <c r="G5" s="937"/>
      <c r="H5" s="937"/>
      <c r="I5" s="937"/>
      <c r="J5" s="937"/>
      <c r="K5" s="937"/>
      <c r="L5" s="937"/>
      <c r="M5" s="937"/>
      <c r="N5" s="937"/>
      <c r="O5" s="20"/>
      <c r="P5" s="21"/>
      <c r="Q5" s="21"/>
      <c r="R5" s="469" t="s">
        <v>65</v>
      </c>
      <c r="S5" s="939" t="str">
        <f>Deckblatt!D40</f>
        <v>DE10 1000 1000 4711 0815 00</v>
      </c>
      <c r="T5" s="939"/>
      <c r="U5" s="939"/>
      <c r="V5" s="939"/>
      <c r="W5" s="939"/>
      <c r="X5" s="939"/>
    </row>
    <row r="6" spans="2:24" ht="15.75" customHeight="1" x14ac:dyDescent="0.2">
      <c r="B6" s="23" t="s">
        <v>66</v>
      </c>
      <c r="C6" s="24"/>
      <c r="D6" s="24"/>
      <c r="E6" s="24"/>
      <c r="F6" s="24"/>
      <c r="G6" s="24"/>
      <c r="H6" s="24"/>
      <c r="I6" s="24"/>
      <c r="J6" s="24"/>
      <c r="K6" s="24"/>
      <c r="L6" s="25"/>
      <c r="M6" s="25"/>
      <c r="N6" s="25"/>
      <c r="O6" s="25"/>
      <c r="P6" s="21"/>
      <c r="Q6" s="21"/>
      <c r="R6" s="469" t="s">
        <v>67</v>
      </c>
      <c r="S6" s="938" t="str">
        <f>Deckblatt!D38</f>
        <v>Träger xy</v>
      </c>
      <c r="T6" s="938"/>
      <c r="U6" s="938"/>
      <c r="V6" s="938"/>
      <c r="W6" s="938"/>
      <c r="X6" s="938"/>
    </row>
    <row r="7" spans="2:24" ht="15.75" customHeight="1" x14ac:dyDescent="0.2">
      <c r="B7" s="940"/>
      <c r="C7" s="940"/>
      <c r="D7" s="940"/>
      <c r="E7" s="940"/>
      <c r="F7" s="940"/>
      <c r="G7" s="940"/>
      <c r="H7" s="940"/>
      <c r="I7" s="940"/>
      <c r="J7" s="940"/>
      <c r="K7" s="940"/>
      <c r="L7" s="940"/>
      <c r="M7" s="940"/>
      <c r="N7" s="940"/>
      <c r="O7" s="20"/>
      <c r="P7" s="26"/>
      <c r="Q7" s="27"/>
      <c r="R7" s="469" t="s">
        <v>68</v>
      </c>
      <c r="S7" s="939" t="str">
        <f>Deckblatt!D42</f>
        <v>z.B. Zuschuss Richtlinie I o.ä.</v>
      </c>
      <c r="T7" s="939"/>
      <c r="U7" s="939"/>
      <c r="V7" s="939"/>
      <c r="W7" s="939"/>
      <c r="X7" s="939"/>
    </row>
    <row r="8" spans="2:24" ht="14.25" customHeight="1" x14ac:dyDescent="0.2">
      <c r="B8" s="943"/>
      <c r="C8" s="943"/>
      <c r="D8" s="943"/>
      <c r="E8" s="943"/>
      <c r="F8" s="943"/>
      <c r="G8" s="943"/>
      <c r="H8" s="943"/>
      <c r="I8" s="943"/>
      <c r="J8" s="943"/>
      <c r="K8" s="943"/>
      <c r="L8" s="943"/>
      <c r="M8" s="943"/>
      <c r="N8" s="943"/>
      <c r="O8" s="943"/>
      <c r="P8" s="943"/>
      <c r="Q8" s="943"/>
      <c r="R8" s="22"/>
      <c r="S8" s="941"/>
      <c r="T8" s="941"/>
      <c r="U8" s="941"/>
      <c r="V8" s="941"/>
      <c r="W8" s="941"/>
      <c r="X8" s="941"/>
    </row>
    <row r="9" spans="2:24" ht="14.25" customHeight="1" x14ac:dyDescent="0.2">
      <c r="B9" s="946" t="str">
        <f>IF(Deckblatt!C18="Sonstiger Freier Träger der Jugendhilfe","Antrag bitte direkt an den KJR senden",IF(Deckblatt!C18="Mitgliedsverband im KJR","Antrag bitte direkt an den KJR senden","Antrag bitte an den zuständigen Mitgliedsverband im KJR senden"))</f>
        <v>Antrag bitte direkt an den KJR senden</v>
      </c>
      <c r="C9" s="946"/>
      <c r="D9" s="946"/>
      <c r="E9" s="946"/>
      <c r="F9" s="946"/>
      <c r="G9" s="946"/>
      <c r="H9" s="946"/>
      <c r="I9" s="946"/>
      <c r="J9" s="946"/>
      <c r="K9" s="946"/>
      <c r="L9" s="946"/>
      <c r="M9" s="946"/>
      <c r="N9" s="946"/>
      <c r="O9" s="946"/>
      <c r="P9" s="946"/>
      <c r="Q9" s="946"/>
      <c r="R9" s="22"/>
      <c r="S9" s="411"/>
      <c r="T9" s="411"/>
      <c r="U9" s="411"/>
      <c r="V9" s="411"/>
      <c r="W9" s="411"/>
      <c r="X9" s="411"/>
    </row>
    <row r="10" spans="2:24" ht="13.5" customHeight="1" x14ac:dyDescent="0.2">
      <c r="B10" s="942" t="str">
        <f>IF(Deckblatt!C18="Sonstiger Freier Träger der Jugendhilfe","Kreisjugendring Main-Taunus e.V.",IF(Deckblatt!C18="Mitgliedsverband im KJR","Kreisjugendring Main-Taunus e.V.",Deckblatt!M24))</f>
        <v>Kreisjugendring Main-Taunus e.V.</v>
      </c>
      <c r="C10" s="942"/>
      <c r="D10" s="942"/>
      <c r="E10" s="942"/>
      <c r="F10" s="942"/>
      <c r="G10" s="942"/>
      <c r="H10" s="942"/>
      <c r="I10" s="942"/>
      <c r="J10" s="942"/>
      <c r="K10" s="942"/>
      <c r="L10" s="942"/>
      <c r="M10" s="942"/>
      <c r="N10" s="942"/>
      <c r="O10" s="20"/>
      <c r="R10" s="945" t="s">
        <v>20</v>
      </c>
      <c r="S10" s="944" t="str">
        <f>IF(Deckblatt!C18="Sonstiger Freier Träger der Jugendhilfe","Sonstiger Freier Träger",IF(Deckblatt!C18="Mitgliedsverband im KJR","Mitgliedsverband","Unterorganisation eins Mitgliedsverbands im KJR"))</f>
        <v>Sonstiger Freier Träger</v>
      </c>
      <c r="T10" s="944"/>
      <c r="U10" s="944"/>
      <c r="V10" s="944"/>
      <c r="W10" s="944"/>
      <c r="X10" s="944"/>
    </row>
    <row r="11" spans="2:24" ht="13.5" customHeight="1" x14ac:dyDescent="0.2">
      <c r="B11" s="942" t="str">
        <f>IF(Deckblatt!C18="Sonstiger Freier Träger der Jugendhilfe","Geschäftsstelle",IF(Deckblatt!C18="Mitgliedsverband im KJR","Geschäftsstelle",Deckblatt!M25))</f>
        <v>Geschäftsstelle</v>
      </c>
      <c r="C11" s="942"/>
      <c r="D11" s="942"/>
      <c r="E11" s="942"/>
      <c r="F11" s="942"/>
      <c r="G11" s="942"/>
      <c r="H11" s="942"/>
      <c r="I11" s="942"/>
      <c r="J11" s="942"/>
      <c r="K11" s="942"/>
      <c r="L11" s="942"/>
      <c r="M11" s="942"/>
      <c r="N11" s="942"/>
      <c r="O11" s="20"/>
      <c r="R11" s="945"/>
      <c r="S11" s="464" t="s">
        <v>145</v>
      </c>
      <c r="T11" s="409"/>
      <c r="U11" s="410"/>
      <c r="V11" s="408"/>
      <c r="W11" s="408"/>
      <c r="X11" s="408"/>
    </row>
    <row r="12" spans="2:24" ht="13.5" customHeight="1" x14ac:dyDescent="0.2">
      <c r="B12" s="942" t="str">
        <f>IF(Deckblatt!C18="Sonstiger Freier Träger der Jugendhilfe","Am Stegskreuz 8",IF(Deckblatt!C18="Mitgliedsverband im KJR","Am Stegskreuz 8",Deckblatt!M26))</f>
        <v>Am Stegskreuz 8</v>
      </c>
      <c r="C12" s="942"/>
      <c r="D12" s="942"/>
      <c r="E12" s="942"/>
      <c r="F12" s="942"/>
      <c r="G12" s="942"/>
      <c r="H12" s="942"/>
      <c r="I12" s="942"/>
      <c r="J12" s="942"/>
      <c r="K12" s="942"/>
      <c r="L12" s="942"/>
      <c r="M12" s="942"/>
      <c r="N12" s="942"/>
      <c r="O12" s="25"/>
      <c r="R12" s="406"/>
      <c r="S12" s="61"/>
      <c r="U12" s="406"/>
      <c r="V12" s="52"/>
      <c r="W12" s="52"/>
      <c r="X12" s="52"/>
    </row>
    <row r="13" spans="2:24" ht="13.5" customHeight="1" x14ac:dyDescent="0.2">
      <c r="B13" s="942" t="str">
        <f>IF(Deckblatt!C18="Sonstiger Freier Träger der Jugendhilfe","65719 Hofheim",IF(Deckblatt!C18="Mitgliedsverband im KJR","65719 Hofheim",Deckblatt!M27&amp;" "&amp;Deckblatt!O27))</f>
        <v>65719 Hofheim</v>
      </c>
      <c r="C13" s="942"/>
      <c r="D13" s="942"/>
      <c r="E13" s="942"/>
      <c r="F13" s="942"/>
      <c r="G13" s="942"/>
      <c r="H13" s="942"/>
      <c r="I13" s="942"/>
      <c r="J13" s="942"/>
      <c r="K13" s="942"/>
      <c r="L13" s="942"/>
      <c r="M13" s="942"/>
      <c r="N13" s="942"/>
      <c r="O13" s="25"/>
      <c r="U13" s="30"/>
      <c r="V13" s="30"/>
      <c r="W13" s="30"/>
      <c r="X13" s="30"/>
    </row>
    <row r="14" spans="2:24" ht="33" customHeight="1" x14ac:dyDescent="0.2">
      <c r="B14" s="29"/>
      <c r="C14" s="29"/>
      <c r="D14" s="29"/>
      <c r="E14" s="29"/>
      <c r="F14" s="29"/>
      <c r="G14" s="29"/>
      <c r="H14" s="29"/>
      <c r="I14" s="29"/>
      <c r="J14" s="29"/>
      <c r="K14" s="29"/>
      <c r="L14" s="29"/>
      <c r="M14" s="29"/>
      <c r="N14" s="29"/>
      <c r="T14" s="22"/>
    </row>
    <row r="15" spans="2:24" ht="15.75" customHeight="1" x14ac:dyDescent="0.25">
      <c r="B15" s="947" t="s">
        <v>69</v>
      </c>
      <c r="C15" s="947"/>
      <c r="D15" s="947"/>
      <c r="E15" s="947"/>
      <c r="F15" s="947"/>
      <c r="G15" s="947"/>
      <c r="H15" s="947"/>
      <c r="I15" s="947"/>
      <c r="J15" s="947"/>
      <c r="K15" s="947"/>
      <c r="L15" s="947"/>
      <c r="M15" s="947"/>
      <c r="N15" s="947"/>
      <c r="O15" s="947"/>
      <c r="P15" s="947"/>
      <c r="Q15" s="947"/>
      <c r="R15" s="947"/>
      <c r="S15" s="948"/>
      <c r="T15" s="948"/>
      <c r="U15" s="948"/>
      <c r="V15" s="948"/>
      <c r="W15" s="948"/>
      <c r="X15" s="948"/>
    </row>
    <row r="16" spans="2:24" ht="12" customHeight="1" x14ac:dyDescent="0.2">
      <c r="B16" s="949" t="s">
        <v>149</v>
      </c>
      <c r="C16" s="949"/>
      <c r="D16" s="949"/>
      <c r="E16" s="949"/>
      <c r="F16" s="949"/>
      <c r="G16" s="949"/>
      <c r="H16" s="949"/>
      <c r="I16" s="949"/>
      <c r="J16" s="949"/>
      <c r="K16" s="949"/>
      <c r="L16" s="949"/>
      <c r="M16" s="949"/>
      <c r="N16" s="949"/>
      <c r="O16" s="949"/>
      <c r="P16" s="949"/>
      <c r="Q16" s="949"/>
      <c r="R16" s="949"/>
      <c r="S16" s="949"/>
      <c r="T16" s="949"/>
      <c r="U16" s="949"/>
      <c r="V16" s="949"/>
      <c r="W16" s="949"/>
      <c r="X16" s="949"/>
    </row>
    <row r="17" spans="2:24" ht="19.5" customHeight="1" x14ac:dyDescent="0.2">
      <c r="B17" s="31"/>
      <c r="C17" s="31"/>
      <c r="D17" s="31"/>
      <c r="E17" s="31"/>
      <c r="F17" s="31"/>
      <c r="G17" s="31"/>
      <c r="H17" s="31"/>
      <c r="I17" s="31"/>
      <c r="J17" s="31"/>
      <c r="K17" s="31"/>
      <c r="L17" s="31"/>
      <c r="M17" s="31"/>
      <c r="N17" s="31"/>
      <c r="O17" s="31"/>
      <c r="P17" s="31"/>
    </row>
    <row r="18" spans="2:24" ht="17.100000000000001" customHeight="1" x14ac:dyDescent="0.2">
      <c r="B18" s="950" t="s">
        <v>70</v>
      </c>
      <c r="C18" s="950"/>
      <c r="D18" s="950"/>
      <c r="E18" s="950"/>
      <c r="F18" s="950"/>
      <c r="G18" s="950"/>
      <c r="H18" s="950"/>
      <c r="I18" s="950"/>
      <c r="J18" s="950"/>
      <c r="K18" s="950"/>
      <c r="L18" s="950"/>
      <c r="M18" s="950"/>
      <c r="N18" s="950"/>
      <c r="O18" s="950"/>
      <c r="P18" s="950"/>
      <c r="Q18" s="950"/>
      <c r="R18" s="950"/>
      <c r="S18" s="950"/>
      <c r="T18" s="950"/>
      <c r="U18" s="950"/>
      <c r="V18" s="950"/>
      <c r="W18" s="950"/>
      <c r="X18" s="950"/>
    </row>
    <row r="19" spans="2:24" ht="4.5" customHeight="1" x14ac:dyDescent="0.2"/>
    <row r="20" spans="2:24" s="29" customFormat="1" ht="15.6" customHeight="1" x14ac:dyDescent="0.2">
      <c r="B20" s="951">
        <f>'1.Antrag'!G15</f>
        <v>0</v>
      </c>
      <c r="C20" s="951"/>
      <c r="D20" s="951"/>
      <c r="E20" s="951"/>
      <c r="F20" s="951"/>
      <c r="G20" s="951"/>
      <c r="H20" s="951"/>
      <c r="I20" s="951"/>
      <c r="J20" s="951"/>
      <c r="K20" s="951"/>
      <c r="L20" s="951"/>
      <c r="M20" s="951"/>
      <c r="N20" s="951"/>
      <c r="O20" s="951"/>
      <c r="P20" s="951"/>
      <c r="Q20" s="951"/>
      <c r="R20" s="951"/>
      <c r="S20" s="951"/>
      <c r="T20" s="951"/>
      <c r="U20" s="951"/>
      <c r="V20" s="951"/>
      <c r="W20" s="951"/>
      <c r="X20" s="951"/>
    </row>
    <row r="21" spans="2:24" s="33" customFormat="1" ht="9.9499999999999993" customHeight="1" x14ac:dyDescent="0.2">
      <c r="B21" s="33" t="s">
        <v>71</v>
      </c>
    </row>
    <row r="22" spans="2:24" ht="4.5" customHeight="1" x14ac:dyDescent="0.25">
      <c r="B22" s="34"/>
      <c r="C22" s="34"/>
      <c r="D22" s="34"/>
      <c r="E22" s="34"/>
      <c r="F22" s="34"/>
      <c r="G22" s="34"/>
      <c r="H22" s="34"/>
      <c r="I22" s="34"/>
      <c r="J22" s="34"/>
      <c r="K22" s="33"/>
      <c r="L22" s="33"/>
      <c r="M22" s="33"/>
      <c r="N22" s="33"/>
      <c r="O22" s="33"/>
      <c r="P22" s="33"/>
    </row>
    <row r="23" spans="2:24" s="51" customFormat="1" ht="15.6" customHeight="1" x14ac:dyDescent="0.2">
      <c r="B23" s="952">
        <f>'1.Antrag'!H17</f>
        <v>0</v>
      </c>
      <c r="C23" s="952"/>
      <c r="D23" s="952"/>
      <c r="E23" s="952"/>
      <c r="F23" s="952"/>
      <c r="G23" s="952"/>
      <c r="H23" s="952"/>
      <c r="I23" s="470" t="s">
        <v>31</v>
      </c>
      <c r="J23" s="952">
        <f>'1.Antrag'!M17</f>
        <v>0</v>
      </c>
      <c r="K23" s="952"/>
      <c r="L23" s="952"/>
      <c r="M23" s="952"/>
      <c r="N23" s="471"/>
      <c r="O23" s="472">
        <f>MAX('1.Antrag'!G29:'1.Antrag'!Q29)</f>
        <v>0</v>
      </c>
      <c r="P23" s="473" t="s">
        <v>72</v>
      </c>
      <c r="Q23" s="476"/>
      <c r="R23" s="477"/>
      <c r="S23" s="477"/>
      <c r="T23" s="478"/>
      <c r="U23" s="479"/>
      <c r="V23" s="477"/>
      <c r="W23" s="477"/>
    </row>
    <row r="24" spans="2:24" s="33" customFormat="1" ht="9.9499999999999993" customHeight="1" x14ac:dyDescent="0.2">
      <c r="B24" s="33" t="s">
        <v>73</v>
      </c>
      <c r="J24" s="33" t="s">
        <v>74</v>
      </c>
      <c r="O24" s="33" t="s">
        <v>75</v>
      </c>
      <c r="Q24" s="38"/>
    </row>
    <row r="25" spans="2:24" ht="4.5" customHeight="1" x14ac:dyDescent="0.2">
      <c r="B25" s="39"/>
      <c r="C25" s="39"/>
      <c r="D25" s="39"/>
      <c r="E25" s="39"/>
      <c r="F25" s="39"/>
      <c r="G25" s="39"/>
      <c r="H25" s="39"/>
      <c r="I25" s="39"/>
      <c r="J25" s="39"/>
      <c r="K25" s="39"/>
      <c r="L25" s="39"/>
      <c r="M25" s="39"/>
      <c r="N25" s="39"/>
      <c r="O25" s="39"/>
      <c r="P25" s="39"/>
    </row>
    <row r="26" spans="2:24" s="51" customFormat="1" ht="15.6" customHeight="1" x14ac:dyDescent="0.2">
      <c r="B26" s="953" t="str">
        <f>'1.Antrag'!G19&amp;"    "&amp;'1.Antrag'!G21&amp;"    "&amp;'1.Antrag'!G22&amp;"    "&amp;'1.Antrag'!G23</f>
        <v xml:space="preserve">            </v>
      </c>
      <c r="C26" s="953"/>
      <c r="D26" s="953"/>
      <c r="E26" s="953"/>
      <c r="F26" s="953"/>
      <c r="G26" s="953"/>
      <c r="H26" s="953"/>
      <c r="I26" s="953"/>
      <c r="J26" s="953"/>
      <c r="K26" s="953"/>
      <c r="L26" s="953"/>
      <c r="M26" s="953"/>
      <c r="N26" s="953"/>
      <c r="O26" s="953"/>
      <c r="P26" s="953"/>
      <c r="Q26" s="953"/>
      <c r="R26" s="953"/>
      <c r="S26" s="953"/>
      <c r="T26" s="953"/>
      <c r="U26" s="953"/>
      <c r="V26" s="953"/>
      <c r="W26" s="953"/>
      <c r="X26" s="953"/>
    </row>
    <row r="27" spans="2:24" s="33" customFormat="1" ht="9.9499999999999993" customHeight="1" x14ac:dyDescent="0.2">
      <c r="B27" s="33" t="s">
        <v>76</v>
      </c>
    </row>
    <row r="28" spans="2:24" ht="18" customHeight="1" x14ac:dyDescent="0.2">
      <c r="B28" s="33"/>
    </row>
    <row r="29" spans="2:24" x14ac:dyDescent="0.2">
      <c r="B29" s="40" t="s">
        <v>77</v>
      </c>
    </row>
    <row r="30" spans="2:24" ht="4.5" customHeight="1" x14ac:dyDescent="0.2">
      <c r="B30" s="33"/>
    </row>
    <row r="31" spans="2:24" ht="2.4500000000000002" customHeight="1" x14ac:dyDescent="0.2">
      <c r="B31" s="33"/>
      <c r="D31" s="954" t="s">
        <v>153</v>
      </c>
      <c r="E31" s="954"/>
      <c r="F31" s="954"/>
      <c r="G31" s="954"/>
      <c r="H31" s="954"/>
      <c r="I31" s="954"/>
      <c r="J31" s="954"/>
      <c r="K31" s="954"/>
      <c r="L31" s="954"/>
      <c r="M31" s="954"/>
      <c r="N31" s="954"/>
      <c r="O31" s="954"/>
      <c r="P31" s="954"/>
      <c r="Q31" s="954"/>
      <c r="R31" s="954"/>
      <c r="S31" s="954"/>
      <c r="T31" s="954"/>
      <c r="U31" s="954"/>
      <c r="V31" s="954"/>
      <c r="W31" s="954"/>
      <c r="X31" s="954"/>
    </row>
    <row r="32" spans="2:24" ht="11.85" customHeight="1" x14ac:dyDescent="0.2">
      <c r="B32" s="41" t="str">
        <f>IF('1.Antrag'!G13="a. Freizeitmaßnahme im eigenen Haus oder Zeltlager im Inland oder Freizeitmaßnahme ohne Übernachtung","x","")</f>
        <v>x</v>
      </c>
      <c r="C32" s="42"/>
      <c r="D32" s="954"/>
      <c r="E32" s="954"/>
      <c r="F32" s="954"/>
      <c r="G32" s="954"/>
      <c r="H32" s="954"/>
      <c r="I32" s="954"/>
      <c r="J32" s="954"/>
      <c r="K32" s="954"/>
      <c r="L32" s="954"/>
      <c r="M32" s="954"/>
      <c r="N32" s="954"/>
      <c r="O32" s="954"/>
      <c r="P32" s="954"/>
      <c r="Q32" s="954"/>
      <c r="R32" s="954"/>
      <c r="S32" s="954"/>
      <c r="T32" s="954"/>
      <c r="U32" s="954"/>
      <c r="V32" s="954"/>
      <c r="W32" s="954"/>
      <c r="X32" s="954"/>
    </row>
    <row r="33" spans="2:24" ht="11.85" customHeight="1" x14ac:dyDescent="0.2">
      <c r="C33" s="42"/>
      <c r="D33" s="954"/>
      <c r="E33" s="954"/>
      <c r="F33" s="954"/>
      <c r="G33" s="954"/>
      <c r="H33" s="954"/>
      <c r="I33" s="954"/>
      <c r="J33" s="954"/>
      <c r="K33" s="954"/>
      <c r="L33" s="954"/>
      <c r="M33" s="954"/>
      <c r="N33" s="954"/>
      <c r="O33" s="954"/>
      <c r="P33" s="954"/>
      <c r="Q33" s="954"/>
      <c r="R33" s="954"/>
      <c r="S33" s="954"/>
      <c r="T33" s="954"/>
      <c r="U33" s="954"/>
      <c r="V33" s="954"/>
      <c r="W33" s="954"/>
      <c r="X33" s="954"/>
    </row>
    <row r="34" spans="2:24" ht="2.4500000000000002" customHeight="1" x14ac:dyDescent="0.2">
      <c r="C34" s="42"/>
      <c r="D34" s="954" t="s">
        <v>142</v>
      </c>
      <c r="E34" s="954"/>
      <c r="F34" s="954"/>
      <c r="G34" s="954"/>
      <c r="H34" s="954"/>
      <c r="I34" s="954"/>
      <c r="J34" s="954"/>
      <c r="K34" s="954"/>
      <c r="L34" s="954"/>
      <c r="M34" s="954"/>
      <c r="N34" s="954"/>
      <c r="O34" s="954"/>
      <c r="P34" s="954"/>
      <c r="Q34" s="954"/>
      <c r="R34" s="954"/>
      <c r="S34" s="954"/>
      <c r="T34" s="954"/>
      <c r="U34" s="954"/>
      <c r="V34" s="954"/>
      <c r="W34" s="954"/>
      <c r="X34" s="954"/>
    </row>
    <row r="35" spans="2:24" ht="11.85" customHeight="1" x14ac:dyDescent="0.2">
      <c r="B35" s="41" t="str">
        <f>IF('1.Antrag'!G13="b. Freizeitmaßnahme in einem fremden Haus oder Bildungsmaßnahme oder Freizeitmaßnahme [einschließlich Zeltlager] im Ausland","x","")</f>
        <v/>
      </c>
      <c r="C35" s="42"/>
      <c r="D35" s="954"/>
      <c r="E35" s="954"/>
      <c r="F35" s="954"/>
      <c r="G35" s="954"/>
      <c r="H35" s="954"/>
      <c r="I35" s="954"/>
      <c r="J35" s="954"/>
      <c r="K35" s="954"/>
      <c r="L35" s="954"/>
      <c r="M35" s="954"/>
      <c r="N35" s="954"/>
      <c r="O35" s="954"/>
      <c r="P35" s="954"/>
      <c r="Q35" s="954"/>
      <c r="R35" s="954"/>
      <c r="S35" s="954"/>
      <c r="T35" s="954"/>
      <c r="U35" s="954"/>
      <c r="V35" s="954"/>
      <c r="W35" s="954"/>
      <c r="X35" s="954"/>
    </row>
    <row r="36" spans="2:24" ht="11.85" customHeight="1" x14ac:dyDescent="0.2">
      <c r="C36" s="42"/>
      <c r="D36" s="954"/>
      <c r="E36" s="954"/>
      <c r="F36" s="954"/>
      <c r="G36" s="954"/>
      <c r="H36" s="954"/>
      <c r="I36" s="954"/>
      <c r="J36" s="954"/>
      <c r="K36" s="954"/>
      <c r="L36" s="954"/>
      <c r="M36" s="954"/>
      <c r="N36" s="954"/>
      <c r="O36" s="954"/>
      <c r="P36" s="954"/>
      <c r="Q36" s="954"/>
      <c r="R36" s="954"/>
      <c r="S36" s="954"/>
      <c r="T36" s="954"/>
      <c r="U36" s="954"/>
      <c r="V36" s="954"/>
      <c r="W36" s="954"/>
      <c r="X36" s="954"/>
    </row>
    <row r="37" spans="2:24" ht="2.4500000000000002" customHeight="1" x14ac:dyDescent="0.2">
      <c r="C37" s="42"/>
      <c r="D37" s="955" t="s">
        <v>78</v>
      </c>
      <c r="E37" s="955"/>
      <c r="F37" s="955"/>
      <c r="G37" s="955"/>
      <c r="H37" s="955"/>
      <c r="I37" s="955"/>
      <c r="J37" s="955"/>
      <c r="K37" s="955"/>
      <c r="L37" s="955"/>
      <c r="M37" s="955"/>
      <c r="N37" s="955"/>
      <c r="O37" s="955"/>
      <c r="P37" s="955"/>
      <c r="Q37" s="955"/>
      <c r="R37" s="955"/>
      <c r="S37" s="955"/>
      <c r="T37" s="955"/>
      <c r="U37" s="955"/>
      <c r="V37" s="955"/>
      <c r="W37" s="955"/>
      <c r="X37" s="955"/>
    </row>
    <row r="38" spans="2:24" ht="11.85" customHeight="1" x14ac:dyDescent="0.2">
      <c r="B38" s="41" t="str">
        <f>IF('1.Antrag'!G13="c. Gruppenleiterschulung","x","")</f>
        <v/>
      </c>
      <c r="C38" s="42"/>
      <c r="D38" s="955"/>
      <c r="E38" s="955"/>
      <c r="F38" s="955"/>
      <c r="G38" s="955"/>
      <c r="H38" s="955"/>
      <c r="I38" s="955"/>
      <c r="J38" s="955"/>
      <c r="K38" s="955"/>
      <c r="L38" s="955"/>
      <c r="M38" s="955"/>
      <c r="N38" s="955"/>
      <c r="O38" s="955"/>
      <c r="P38" s="955"/>
      <c r="Q38" s="955"/>
      <c r="R38" s="955"/>
      <c r="S38" s="955"/>
      <c r="T38" s="955"/>
      <c r="U38" s="955"/>
      <c r="V38" s="955"/>
      <c r="W38" s="955"/>
      <c r="X38" s="955"/>
    </row>
    <row r="39" spans="2:24" ht="3" customHeight="1" x14ac:dyDescent="0.2">
      <c r="C39" s="42"/>
      <c r="D39" s="955"/>
      <c r="E39" s="955"/>
      <c r="F39" s="955"/>
      <c r="G39" s="955"/>
      <c r="H39" s="955"/>
      <c r="I39" s="955"/>
      <c r="J39" s="955"/>
      <c r="K39" s="955"/>
      <c r="L39" s="955"/>
      <c r="M39" s="955"/>
      <c r="N39" s="955"/>
      <c r="O39" s="955"/>
      <c r="P39" s="955"/>
      <c r="Q39" s="955"/>
      <c r="R39" s="955"/>
      <c r="S39" s="955"/>
      <c r="T39" s="955"/>
      <c r="U39" s="955"/>
      <c r="V39" s="955"/>
      <c r="W39" s="955"/>
      <c r="X39" s="955"/>
    </row>
    <row r="40" spans="2:24" ht="12.6" customHeight="1" x14ac:dyDescent="0.2">
      <c r="C40" s="43"/>
      <c r="D40" s="43"/>
      <c r="E40" s="43"/>
      <c r="F40" s="43"/>
      <c r="G40" s="43"/>
      <c r="H40" s="43"/>
      <c r="I40" s="43"/>
      <c r="J40" s="43"/>
      <c r="K40" s="43"/>
      <c r="L40" s="43"/>
      <c r="M40" s="43"/>
      <c r="N40" s="43"/>
      <c r="O40" s="43"/>
      <c r="P40" s="43"/>
      <c r="Q40" s="43"/>
      <c r="R40" s="43"/>
      <c r="S40" s="43"/>
      <c r="T40" s="43"/>
      <c r="U40" s="43"/>
      <c r="V40" s="43"/>
      <c r="W40" s="43"/>
      <c r="X40" s="43"/>
    </row>
    <row r="41" spans="2:24" ht="12.75" customHeight="1" x14ac:dyDescent="0.2">
      <c r="B41" s="417" t="s">
        <v>79</v>
      </c>
      <c r="C41" s="43"/>
      <c r="D41" s="43"/>
      <c r="E41" s="43"/>
      <c r="F41" s="43"/>
      <c r="G41" s="43"/>
      <c r="H41" s="43"/>
      <c r="I41" s="43"/>
      <c r="J41" s="43"/>
      <c r="K41" s="43"/>
      <c r="L41" s="43"/>
      <c r="M41" s="43"/>
      <c r="N41" s="43"/>
      <c r="O41" s="43"/>
      <c r="P41" s="43"/>
      <c r="Q41" s="43"/>
      <c r="R41" s="43"/>
      <c r="S41" s="43"/>
      <c r="T41" s="43"/>
      <c r="U41" s="43"/>
      <c r="V41" s="43"/>
      <c r="W41" s="43"/>
      <c r="X41" s="43"/>
    </row>
    <row r="42" spans="2:24" ht="4.5" customHeight="1" x14ac:dyDescent="0.2"/>
    <row r="43" spans="2:24" ht="2.4500000000000002" customHeight="1" x14ac:dyDescent="0.2">
      <c r="E43" s="934" t="s">
        <v>119</v>
      </c>
      <c r="F43" s="934"/>
      <c r="G43" s="934"/>
      <c r="H43" s="934"/>
      <c r="I43" s="934"/>
      <c r="J43" s="934"/>
      <c r="K43" s="934"/>
      <c r="L43" s="934"/>
      <c r="M43" s="934"/>
      <c r="N43" s="934"/>
      <c r="O43" s="934"/>
      <c r="P43" s="934"/>
      <c r="Q43" s="934"/>
      <c r="R43" s="934"/>
      <c r="S43" s="934"/>
      <c r="T43" s="934"/>
      <c r="U43" s="934"/>
      <c r="V43" s="934"/>
      <c r="W43" s="934"/>
      <c r="X43" s="934"/>
    </row>
    <row r="44" spans="2:24" ht="18" customHeight="1" x14ac:dyDescent="0.2">
      <c r="B44" s="936">
        <f>'1.Antrag'!G35</f>
        <v>0</v>
      </c>
      <c r="C44" s="936"/>
      <c r="D44" s="42"/>
      <c r="E44" s="934"/>
      <c r="F44" s="934"/>
      <c r="G44" s="934"/>
      <c r="H44" s="934"/>
      <c r="I44" s="934"/>
      <c r="J44" s="934"/>
      <c r="K44" s="934"/>
      <c r="L44" s="934"/>
      <c r="M44" s="934"/>
      <c r="N44" s="934"/>
      <c r="O44" s="934"/>
      <c r="P44" s="934"/>
      <c r="Q44" s="934"/>
      <c r="R44" s="934"/>
      <c r="S44" s="934"/>
      <c r="T44" s="934"/>
      <c r="U44" s="934"/>
      <c r="V44" s="934"/>
      <c r="W44" s="934"/>
      <c r="X44" s="934"/>
    </row>
    <row r="45" spans="2:24" ht="17.100000000000001" customHeight="1" x14ac:dyDescent="0.2">
      <c r="D45" s="42"/>
      <c r="E45" s="934"/>
      <c r="F45" s="934"/>
      <c r="G45" s="934"/>
      <c r="H45" s="934"/>
      <c r="I45" s="934"/>
      <c r="J45" s="934"/>
      <c r="K45" s="934"/>
      <c r="L45" s="934"/>
      <c r="M45" s="934"/>
      <c r="N45" s="934"/>
      <c r="O45" s="934"/>
      <c r="P45" s="934"/>
      <c r="Q45" s="934"/>
      <c r="R45" s="934"/>
      <c r="S45" s="934"/>
      <c r="T45" s="934"/>
      <c r="U45" s="934"/>
      <c r="V45" s="934"/>
      <c r="W45" s="934"/>
      <c r="X45" s="934"/>
    </row>
    <row r="46" spans="2:24" ht="2.4500000000000002" customHeight="1" x14ac:dyDescent="0.2">
      <c r="D46" s="42"/>
      <c r="E46" s="475"/>
      <c r="F46" s="475"/>
      <c r="G46" s="475"/>
      <c r="H46" s="934" t="s">
        <v>143</v>
      </c>
      <c r="I46" s="934"/>
      <c r="J46" s="934"/>
      <c r="K46" s="934"/>
      <c r="L46" s="934"/>
      <c r="M46" s="934"/>
      <c r="N46" s="934"/>
      <c r="O46" s="934"/>
      <c r="P46" s="934"/>
      <c r="Q46" s="934"/>
      <c r="R46" s="934"/>
      <c r="S46" s="934"/>
      <c r="T46" s="934"/>
      <c r="U46" s="934"/>
      <c r="V46" s="934"/>
      <c r="W46" s="934"/>
      <c r="X46" s="934"/>
    </row>
    <row r="47" spans="2:24" ht="18" customHeight="1" x14ac:dyDescent="0.2">
      <c r="B47" s="935" t="s">
        <v>80</v>
      </c>
      <c r="C47" s="935"/>
      <c r="D47" s="935"/>
      <c r="E47" s="936">
        <f>'1.Antrag'!I38</f>
        <v>0</v>
      </c>
      <c r="F47" s="936"/>
      <c r="G47" s="35"/>
      <c r="H47" s="934"/>
      <c r="I47" s="934"/>
      <c r="J47" s="934"/>
      <c r="K47" s="934"/>
      <c r="L47" s="934"/>
      <c r="M47" s="934"/>
      <c r="N47" s="934"/>
      <c r="O47" s="934"/>
      <c r="P47" s="934"/>
      <c r="Q47" s="934"/>
      <c r="R47" s="934"/>
      <c r="S47" s="934"/>
      <c r="T47" s="934"/>
      <c r="U47" s="934"/>
      <c r="V47" s="934"/>
      <c r="W47" s="934"/>
      <c r="X47" s="934"/>
    </row>
    <row r="48" spans="2:24" ht="17.100000000000001" customHeight="1" x14ac:dyDescent="0.2">
      <c r="H48" s="934"/>
      <c r="I48" s="934"/>
      <c r="J48" s="934"/>
      <c r="K48" s="934"/>
      <c r="L48" s="934"/>
      <c r="M48" s="934"/>
      <c r="N48" s="934"/>
      <c r="O48" s="934"/>
      <c r="P48" s="934"/>
      <c r="Q48" s="934"/>
      <c r="R48" s="934"/>
      <c r="S48" s="934"/>
      <c r="T48" s="934"/>
      <c r="U48" s="934"/>
      <c r="V48" s="934"/>
      <c r="W48" s="934"/>
      <c r="X48" s="934"/>
    </row>
    <row r="49" spans="2:24" ht="2.4500000000000002" customHeight="1" x14ac:dyDescent="0.2">
      <c r="E49" s="934" t="s">
        <v>170</v>
      </c>
      <c r="F49" s="934"/>
      <c r="G49" s="934"/>
      <c r="H49" s="934"/>
      <c r="I49" s="934"/>
      <c r="J49" s="934"/>
      <c r="K49" s="934"/>
      <c r="L49" s="934"/>
      <c r="M49" s="934"/>
      <c r="N49" s="934"/>
      <c r="O49" s="934"/>
      <c r="P49" s="934"/>
      <c r="Q49" s="934"/>
      <c r="R49" s="934"/>
      <c r="S49" s="934"/>
      <c r="T49" s="934"/>
      <c r="U49" s="934"/>
      <c r="V49" s="934"/>
      <c r="W49" s="934"/>
      <c r="X49" s="934"/>
    </row>
    <row r="50" spans="2:24" ht="18" customHeight="1" x14ac:dyDescent="0.2">
      <c r="B50" s="936">
        <f>'1.Antrag'!G41+'1.Antrag'!Q41</f>
        <v>0</v>
      </c>
      <c r="C50" s="936"/>
      <c r="D50" s="35"/>
      <c r="E50" s="934"/>
      <c r="F50" s="934"/>
      <c r="G50" s="934"/>
      <c r="H50" s="934"/>
      <c r="I50" s="934"/>
      <c r="J50" s="934"/>
      <c r="K50" s="934"/>
      <c r="L50" s="934"/>
      <c r="M50" s="934"/>
      <c r="N50" s="934"/>
      <c r="O50" s="934"/>
      <c r="P50" s="934"/>
      <c r="Q50" s="934"/>
      <c r="R50" s="934"/>
      <c r="S50" s="934"/>
      <c r="T50" s="934"/>
      <c r="U50" s="934"/>
      <c r="V50" s="934"/>
      <c r="W50" s="934"/>
      <c r="X50" s="934"/>
    </row>
    <row r="51" spans="2:24" ht="17.100000000000001" customHeight="1" x14ac:dyDescent="0.2">
      <c r="E51" s="934"/>
      <c r="F51" s="934"/>
      <c r="G51" s="934"/>
      <c r="H51" s="934"/>
      <c r="I51" s="934"/>
      <c r="J51" s="934"/>
      <c r="K51" s="934"/>
      <c r="L51" s="934"/>
      <c r="M51" s="934"/>
      <c r="N51" s="934"/>
      <c r="O51" s="934"/>
      <c r="P51" s="934"/>
      <c r="Q51" s="934"/>
      <c r="R51" s="934"/>
      <c r="S51" s="934"/>
      <c r="T51" s="934"/>
      <c r="U51" s="934"/>
      <c r="V51" s="934"/>
      <c r="W51" s="934"/>
      <c r="X51" s="934"/>
    </row>
    <row r="52" spans="2:24" ht="9" customHeight="1" x14ac:dyDescent="0.2">
      <c r="B52" s="28"/>
      <c r="C52" s="28"/>
      <c r="D52" s="28"/>
      <c r="E52" s="28"/>
      <c r="F52" s="28"/>
      <c r="G52" s="28"/>
      <c r="H52" s="28"/>
      <c r="I52" s="28"/>
      <c r="J52" s="28"/>
      <c r="K52" s="28"/>
      <c r="L52" s="28"/>
      <c r="M52" s="28"/>
      <c r="N52" s="28"/>
      <c r="O52" s="28"/>
      <c r="P52" s="28"/>
      <c r="Q52" s="28"/>
      <c r="R52" s="28"/>
      <c r="S52" s="28"/>
      <c r="T52" s="28"/>
      <c r="U52" s="28"/>
    </row>
    <row r="53" spans="2:24" ht="12.75" customHeight="1" x14ac:dyDescent="0.2">
      <c r="B53" s="417" t="s">
        <v>81</v>
      </c>
      <c r="C53" s="44"/>
      <c r="D53" s="45"/>
      <c r="E53" s="45"/>
      <c r="F53" s="45"/>
      <c r="G53" s="45"/>
      <c r="H53" s="45"/>
      <c r="I53" s="45"/>
      <c r="J53" s="45"/>
      <c r="K53" s="45"/>
      <c r="L53" s="45"/>
      <c r="M53" s="45"/>
      <c r="N53" s="45"/>
      <c r="O53" s="45"/>
      <c r="P53" s="45"/>
      <c r="Q53" s="45"/>
      <c r="R53" s="28"/>
      <c r="S53" s="28"/>
      <c r="T53" s="28"/>
      <c r="U53" s="28"/>
    </row>
    <row r="54" spans="2:24" ht="4.5" customHeight="1" x14ac:dyDescent="0.2">
      <c r="B54" s="44"/>
      <c r="C54" s="44"/>
      <c r="D54" s="44"/>
      <c r="E54" s="44"/>
      <c r="F54" s="44"/>
      <c r="G54" s="44"/>
      <c r="H54" s="44"/>
      <c r="I54" s="44"/>
      <c r="J54" s="44"/>
      <c r="K54" s="44"/>
      <c r="L54" s="44"/>
      <c r="M54" s="44"/>
      <c r="N54" s="44"/>
      <c r="O54" s="44"/>
      <c r="P54" s="44"/>
      <c r="Q54" s="44"/>
      <c r="R54" s="44"/>
      <c r="S54" s="44"/>
      <c r="T54" s="44"/>
      <c r="U54" s="44"/>
      <c r="V54" s="44"/>
      <c r="W54" s="44"/>
      <c r="X54" s="44"/>
    </row>
    <row r="55" spans="2:24" ht="25.5" customHeight="1" x14ac:dyDescent="0.2">
      <c r="B55" s="68" t="s">
        <v>90</v>
      </c>
      <c r="C55" s="957" t="s">
        <v>130</v>
      </c>
      <c r="D55" s="957"/>
      <c r="E55" s="957"/>
      <c r="F55" s="957"/>
      <c r="G55" s="957"/>
      <c r="H55" s="957"/>
      <c r="I55" s="957"/>
      <c r="J55" s="957"/>
      <c r="K55" s="957"/>
      <c r="L55" s="957"/>
      <c r="M55" s="957"/>
      <c r="N55" s="957"/>
      <c r="O55" s="957"/>
      <c r="P55" s="957"/>
      <c r="Q55" s="957"/>
      <c r="R55" s="957"/>
      <c r="S55" s="957"/>
      <c r="T55" s="957"/>
      <c r="U55" s="957"/>
      <c r="V55" s="957"/>
      <c r="W55" s="957"/>
      <c r="X55" s="957"/>
    </row>
    <row r="56" spans="2:24" ht="33.75" customHeight="1" x14ac:dyDescent="0.2">
      <c r="B56" s="68" t="s">
        <v>90</v>
      </c>
      <c r="C56" s="957" t="s">
        <v>82</v>
      </c>
      <c r="D56" s="957"/>
      <c r="E56" s="957"/>
      <c r="F56" s="957"/>
      <c r="G56" s="957"/>
      <c r="H56" s="957"/>
      <c r="I56" s="957"/>
      <c r="J56" s="957"/>
      <c r="K56" s="957"/>
      <c r="L56" s="957"/>
      <c r="M56" s="957"/>
      <c r="N56" s="957"/>
      <c r="O56" s="957"/>
      <c r="P56" s="957"/>
      <c r="Q56" s="957"/>
      <c r="R56" s="957"/>
      <c r="S56" s="957"/>
      <c r="T56" s="957"/>
      <c r="U56" s="957"/>
      <c r="V56" s="957"/>
      <c r="W56" s="957"/>
      <c r="X56" s="957"/>
    </row>
    <row r="57" spans="2:24" ht="12" customHeight="1" x14ac:dyDescent="0.2"/>
    <row r="58" spans="2:24" ht="12" customHeight="1" x14ac:dyDescent="0.2"/>
    <row r="59" spans="2:24" ht="12" customHeight="1" x14ac:dyDescent="0.2"/>
    <row r="60" spans="2:24" s="44" customFormat="1" ht="28.35" customHeight="1" x14ac:dyDescent="0.2">
      <c r="B60" s="413"/>
      <c r="C60" s="413"/>
      <c r="D60" s="413"/>
      <c r="E60" s="413"/>
      <c r="F60" s="413"/>
      <c r="G60" s="413"/>
      <c r="H60" s="413"/>
      <c r="I60" s="413"/>
      <c r="J60" s="413"/>
      <c r="K60" s="413"/>
      <c r="L60" s="413"/>
      <c r="M60" s="46"/>
      <c r="N60" s="413"/>
      <c r="O60" s="413"/>
      <c r="P60" s="414"/>
      <c r="Q60" s="416"/>
      <c r="R60" s="47"/>
      <c r="S60" s="47"/>
      <c r="T60" s="47"/>
      <c r="U60" s="47"/>
      <c r="V60" s="47"/>
      <c r="W60" s="47"/>
      <c r="X60" s="47"/>
    </row>
    <row r="61" spans="2:24" s="33" customFormat="1" ht="11.25" customHeight="1" x14ac:dyDescent="0.2">
      <c r="B61" s="956" t="s">
        <v>25</v>
      </c>
      <c r="C61" s="956"/>
      <c r="L61" s="38"/>
      <c r="N61" s="23" t="s">
        <v>26</v>
      </c>
      <c r="O61" s="23"/>
      <c r="P61" s="415"/>
      <c r="Q61" s="33" t="s">
        <v>157</v>
      </c>
    </row>
  </sheetData>
  <sheetProtection algorithmName="SHA-512" hashValue="7/Bq1xvRrv73ZskutucT9DkdZ7mseEvccrxDZI/oStfHpnDUFS/rD14ZNd/7E8QQyXQ55dL5lN56cwAKeZdZvg==" saltValue="7mWIt82j1NOiCujrRoeLnA==" spinCount="100000" sheet="1" objects="1" scenarios="1"/>
  <mergeCells count="41">
    <mergeCell ref="B61:C61"/>
    <mergeCell ref="B50:C50"/>
    <mergeCell ref="C55:X55"/>
    <mergeCell ref="C56:X56"/>
    <mergeCell ref="E49:X51"/>
    <mergeCell ref="B20:X20"/>
    <mergeCell ref="B23:H23"/>
    <mergeCell ref="J23:M23"/>
    <mergeCell ref="B26:X26"/>
    <mergeCell ref="B44:C44"/>
    <mergeCell ref="D31:X33"/>
    <mergeCell ref="D34:X36"/>
    <mergeCell ref="D37:X39"/>
    <mergeCell ref="E43:X45"/>
    <mergeCell ref="B13:N13"/>
    <mergeCell ref="B15:R15"/>
    <mergeCell ref="S15:X15"/>
    <mergeCell ref="B16:X16"/>
    <mergeCell ref="B18:X18"/>
    <mergeCell ref="B11:N11"/>
    <mergeCell ref="B12:N12"/>
    <mergeCell ref="B8:Q8"/>
    <mergeCell ref="S10:X10"/>
    <mergeCell ref="R10:R11"/>
    <mergeCell ref="B9:Q9"/>
    <mergeCell ref="H46:X48"/>
    <mergeCell ref="B47:D47"/>
    <mergeCell ref="E47:F47"/>
    <mergeCell ref="B2:N2"/>
    <mergeCell ref="S2:X2"/>
    <mergeCell ref="B3:N3"/>
    <mergeCell ref="S3:X3"/>
    <mergeCell ref="B4:N4"/>
    <mergeCell ref="S4:X4"/>
    <mergeCell ref="B5:N5"/>
    <mergeCell ref="S5:X5"/>
    <mergeCell ref="S6:X6"/>
    <mergeCell ref="B7:N7"/>
    <mergeCell ref="S7:X7"/>
    <mergeCell ref="S8:X8"/>
    <mergeCell ref="B10:N10"/>
  </mergeCells>
  <conditionalFormatting sqref="C32 C35 C38">
    <cfRule type="expression" dxfId="7" priority="1">
      <formula>B32="x"</formula>
    </cfRule>
  </conditionalFormatting>
  <conditionalFormatting sqref="D31">
    <cfRule type="expression" dxfId="6" priority="2">
      <formula>B32="x"</formula>
    </cfRule>
  </conditionalFormatting>
  <conditionalFormatting sqref="D34">
    <cfRule type="expression" dxfId="5" priority="3">
      <formula>B35="x"</formula>
    </cfRule>
  </conditionalFormatting>
  <conditionalFormatting sqref="D37">
    <cfRule type="expression" dxfId="4" priority="4">
      <formula>B38="x"</formula>
    </cfRule>
  </conditionalFormatting>
  <pageMargins left="0.78740157480314965" right="0.39370078740157483" top="0.39370078740157483" bottom="0.59055118110236227" header="0.39370078740157483" footer="0.39370078740157483"/>
  <pageSetup paperSize="9" orientation="portrait" r:id="rId1"/>
  <headerFooter>
    <oddFooter>&amp;L&amp;7Stand: 2022-12-12 / KJR Main-Taunus e.V.&amp;C&amp;7Richtlinie I&amp;R&amp;7&amp;A</oddFooter>
  </headerFooter>
  <extLst>
    <ext uri="smNativeData">
      <pm:sheetPrefs xmlns:pm="smNativeData" day="1660587014" outlineProtect="1" showHorizontalRuler="1" showVerticalRuler="1" showAltShade="0">
        <pm:shade id="0" type="0" fgLvl="100" fgClr="000000" bgLvl="100" bgClr="FFFFFF"/>
        <pm:shade id="1" type="0" fgLvl="100" fgClr="000000" bgLvl="100" bgClr="FFFFFF"/>
      </pm:sheetPref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FAF"/>
    <pageSetUpPr fitToPage="1"/>
  </sheetPr>
  <dimension ref="A1:ALJ52"/>
  <sheetViews>
    <sheetView showGridLines="0" showRowColHeaders="0" showZeros="0" showRuler="0" view="pageLayout" zoomScale="150" zoomScaleNormal="150" zoomScalePageLayoutView="150" workbookViewId="0">
      <selection activeCell="B2" sqref="B2:N2"/>
    </sheetView>
  </sheetViews>
  <sheetFormatPr baseColWidth="10" defaultColWidth="7" defaultRowHeight="14.25" x14ac:dyDescent="0.2"/>
  <cols>
    <col min="1" max="1" width="1.375" style="19" customWidth="1"/>
    <col min="2" max="2" width="2" style="19" customWidth="1"/>
    <col min="3" max="4" width="1.125" style="19" customWidth="1"/>
    <col min="5" max="5" width="2.125" style="19" customWidth="1"/>
    <col min="6" max="7" width="1.125" style="19" customWidth="1"/>
    <col min="8" max="11" width="1.625" style="19" customWidth="1"/>
    <col min="12" max="13" width="3.625" style="19" customWidth="1"/>
    <col min="14" max="17" width="4.625" style="19" customWidth="1"/>
    <col min="18" max="18" width="8.375" style="19" customWidth="1"/>
    <col min="19" max="19" width="4.625" style="19" customWidth="1"/>
    <col min="20" max="21" width="5.625" style="19" customWidth="1"/>
    <col min="22" max="24" width="4.625" style="19" customWidth="1"/>
    <col min="25" max="998" width="7" style="19"/>
  </cols>
  <sheetData>
    <row r="1" spans="2:24" ht="5.0999999999999996" customHeight="1" x14ac:dyDescent="0.2"/>
    <row r="2" spans="2:24" ht="15.75" customHeight="1" x14ac:dyDescent="0.2">
      <c r="B2" s="937" t="str">
        <f>Deckblatt!D24</f>
        <v>Verein XY</v>
      </c>
      <c r="C2" s="937"/>
      <c r="D2" s="937"/>
      <c r="E2" s="937"/>
      <c r="F2" s="937"/>
      <c r="G2" s="937"/>
      <c r="H2" s="937"/>
      <c r="I2" s="937"/>
      <c r="J2" s="937"/>
      <c r="K2" s="937"/>
      <c r="L2" s="937"/>
      <c r="M2" s="937"/>
      <c r="N2" s="937"/>
      <c r="O2" s="20"/>
      <c r="P2" s="21"/>
      <c r="Q2" s="21"/>
      <c r="R2" s="469" t="s">
        <v>62</v>
      </c>
      <c r="S2" s="938" t="str">
        <f>Deckblatt!D31</f>
        <v>Toni Test</v>
      </c>
      <c r="T2" s="938"/>
      <c r="U2" s="938"/>
      <c r="V2" s="938"/>
      <c r="W2" s="938"/>
      <c r="X2" s="938"/>
    </row>
    <row r="3" spans="2:24" ht="15.75" customHeight="1" x14ac:dyDescent="0.2">
      <c r="B3" s="937" t="str">
        <f>Deckblatt!D25</f>
        <v>Jugendleitung</v>
      </c>
      <c r="C3" s="937"/>
      <c r="D3" s="937"/>
      <c r="E3" s="937"/>
      <c r="F3" s="937"/>
      <c r="G3" s="937"/>
      <c r="H3" s="937"/>
      <c r="I3" s="937"/>
      <c r="J3" s="937"/>
      <c r="K3" s="937"/>
      <c r="L3" s="937"/>
      <c r="M3" s="937"/>
      <c r="N3" s="937"/>
      <c r="O3" s="20"/>
      <c r="P3" s="21"/>
      <c r="Q3" s="21"/>
      <c r="R3" s="469" t="s">
        <v>63</v>
      </c>
      <c r="S3" s="939" t="str">
        <f>Deckblatt!D32&amp;" / "&amp;Deckblatt!D33</f>
        <v>06192 4711 / 06192 4712</v>
      </c>
      <c r="T3" s="939"/>
      <c r="U3" s="939"/>
      <c r="V3" s="939"/>
      <c r="W3" s="939"/>
      <c r="X3" s="939"/>
    </row>
    <row r="4" spans="2:24" ht="15.75" customHeight="1" x14ac:dyDescent="0.2">
      <c r="B4" s="937" t="str">
        <f>Deckblatt!D26</f>
        <v>Holzweg 15</v>
      </c>
      <c r="C4" s="937"/>
      <c r="D4" s="937"/>
      <c r="E4" s="937"/>
      <c r="F4" s="937"/>
      <c r="G4" s="937"/>
      <c r="H4" s="937"/>
      <c r="I4" s="937"/>
      <c r="J4" s="937"/>
      <c r="K4" s="937"/>
      <c r="L4" s="937"/>
      <c r="M4" s="937"/>
      <c r="N4" s="937"/>
      <c r="O4" s="20"/>
      <c r="P4" s="21"/>
      <c r="Q4" s="21"/>
      <c r="R4" s="469" t="s">
        <v>64</v>
      </c>
      <c r="S4" s="938" t="str">
        <f>Deckblatt!D34</f>
        <v>toni.test@träger.de</v>
      </c>
      <c r="T4" s="938"/>
      <c r="U4" s="938"/>
      <c r="V4" s="938"/>
      <c r="W4" s="938"/>
      <c r="X4" s="938"/>
    </row>
    <row r="5" spans="2:24" ht="15.75" customHeight="1" x14ac:dyDescent="0.2">
      <c r="B5" s="937" t="str">
        <f>Deckblatt!D27&amp;" "&amp;Deckblatt!F27</f>
        <v>65719 Hofheim</v>
      </c>
      <c r="C5" s="937"/>
      <c r="D5" s="937"/>
      <c r="E5" s="937"/>
      <c r="F5" s="937"/>
      <c r="G5" s="937"/>
      <c r="H5" s="937"/>
      <c r="I5" s="937"/>
      <c r="J5" s="937"/>
      <c r="K5" s="937"/>
      <c r="L5" s="937"/>
      <c r="M5" s="937"/>
      <c r="N5" s="937"/>
      <c r="O5" s="20"/>
      <c r="P5" s="21"/>
      <c r="Q5" s="21"/>
      <c r="R5" s="469" t="s">
        <v>65</v>
      </c>
      <c r="S5" s="939" t="str">
        <f>Deckblatt!D40</f>
        <v>DE10 1000 1000 4711 0815 00</v>
      </c>
      <c r="T5" s="939"/>
      <c r="U5" s="939"/>
      <c r="V5" s="939"/>
      <c r="W5" s="939"/>
      <c r="X5" s="939"/>
    </row>
    <row r="6" spans="2:24" ht="15.75" customHeight="1" x14ac:dyDescent="0.2">
      <c r="B6" s="23" t="s">
        <v>66</v>
      </c>
      <c r="C6" s="24"/>
      <c r="D6" s="24"/>
      <c r="E6" s="24"/>
      <c r="F6" s="24"/>
      <c r="G6" s="24"/>
      <c r="H6" s="24"/>
      <c r="I6" s="24"/>
      <c r="J6" s="24"/>
      <c r="K6" s="24"/>
      <c r="L6" s="25"/>
      <c r="M6" s="25"/>
      <c r="N6" s="25"/>
      <c r="O6" s="25"/>
      <c r="P6" s="21"/>
      <c r="Q6" s="21"/>
      <c r="R6" s="469" t="s">
        <v>67</v>
      </c>
      <c r="S6" s="938" t="str">
        <f>Deckblatt!D38</f>
        <v>Träger xy</v>
      </c>
      <c r="T6" s="938"/>
      <c r="U6" s="938"/>
      <c r="V6" s="938"/>
      <c r="W6" s="938"/>
      <c r="X6" s="938"/>
    </row>
    <row r="7" spans="2:24" ht="15.75" customHeight="1" x14ac:dyDescent="0.2">
      <c r="B7" s="958"/>
      <c r="C7" s="958"/>
      <c r="D7" s="958"/>
      <c r="E7" s="958"/>
      <c r="F7" s="958"/>
      <c r="G7" s="958"/>
      <c r="H7" s="958"/>
      <c r="I7" s="958"/>
      <c r="J7" s="958"/>
      <c r="K7" s="958"/>
      <c r="L7" s="958"/>
      <c r="M7" s="958"/>
      <c r="N7" s="49"/>
      <c r="O7" s="20"/>
      <c r="P7" s="26"/>
      <c r="Q7" s="27"/>
      <c r="R7" s="469" t="s">
        <v>68</v>
      </c>
      <c r="S7" s="939" t="str">
        <f>Deckblatt!D42</f>
        <v>z.B. Zuschuss Richtlinie I o.ä.</v>
      </c>
      <c r="T7" s="939"/>
      <c r="U7" s="939"/>
      <c r="V7" s="939"/>
      <c r="W7" s="939"/>
      <c r="X7" s="939"/>
    </row>
    <row r="8" spans="2:24" ht="14.25" customHeight="1" x14ac:dyDescent="0.2">
      <c r="B8" s="960"/>
      <c r="C8" s="960"/>
      <c r="D8" s="960"/>
      <c r="E8" s="960"/>
      <c r="F8" s="960"/>
      <c r="G8" s="960"/>
      <c r="H8" s="960"/>
      <c r="I8" s="960"/>
      <c r="J8" s="960"/>
      <c r="K8" s="960"/>
      <c r="L8" s="960"/>
      <c r="M8" s="960"/>
      <c r="N8" s="960"/>
      <c r="O8" s="960"/>
      <c r="P8" s="960"/>
      <c r="Q8" s="960"/>
      <c r="R8" s="59"/>
      <c r="S8" s="959"/>
      <c r="T8" s="959"/>
      <c r="U8" s="959"/>
      <c r="V8" s="959"/>
      <c r="W8" s="959"/>
      <c r="X8" s="959"/>
    </row>
    <row r="9" spans="2:24" ht="14.25" customHeight="1" x14ac:dyDescent="0.2">
      <c r="B9" s="946" t="str">
        <f>IF(Deckblatt!C18="Sonstiger Freier Träger der Jugendhilfe","Antrag bitte direkt an den KJR senden",IF(Deckblatt!C18="Mitgliedsverband im KJR","Antrag bitte direkt an den KJR senden","Antrag bitte an den zuständigen Mitgliedsverband im KJR senden"))</f>
        <v>Antrag bitte direkt an den KJR senden</v>
      </c>
      <c r="C9" s="946"/>
      <c r="D9" s="946"/>
      <c r="E9" s="946"/>
      <c r="F9" s="946"/>
      <c r="G9" s="946"/>
      <c r="H9" s="946"/>
      <c r="I9" s="946"/>
      <c r="J9" s="946"/>
      <c r="K9" s="946"/>
      <c r="L9" s="946"/>
      <c r="M9" s="946"/>
      <c r="N9" s="946"/>
      <c r="O9" s="946"/>
      <c r="P9" s="946"/>
      <c r="Q9" s="946"/>
      <c r="R9" s="59"/>
      <c r="S9" s="412"/>
      <c r="T9" s="412"/>
      <c r="U9" s="412"/>
      <c r="V9" s="412"/>
      <c r="W9" s="412"/>
      <c r="X9" s="412"/>
    </row>
    <row r="10" spans="2:24" ht="13.5" customHeight="1" x14ac:dyDescent="0.2">
      <c r="B10" s="942" t="str">
        <f>IF(Deckblatt!C18="Sonstiger Freier Träger der Jugendhilfe","Kreisjugendring Main-Taunus e.V.",IF(Deckblatt!C18="Mitgliedsverband im KJR","Kreisjugendring Main-Taunus e.V.",Deckblatt!M24))</f>
        <v>Kreisjugendring Main-Taunus e.V.</v>
      </c>
      <c r="C10" s="942"/>
      <c r="D10" s="942"/>
      <c r="E10" s="942"/>
      <c r="F10" s="942"/>
      <c r="G10" s="942"/>
      <c r="H10" s="942"/>
      <c r="I10" s="942"/>
      <c r="J10" s="942"/>
      <c r="K10" s="942"/>
      <c r="L10" s="942"/>
      <c r="M10" s="942"/>
      <c r="N10" s="942"/>
      <c r="O10" s="58"/>
      <c r="P10" s="44"/>
      <c r="Q10" s="44"/>
      <c r="R10" s="945" t="s">
        <v>20</v>
      </c>
      <c r="S10" s="418" t="str">
        <f>IF(Deckblatt!C18="Sonstiger Freier Träger der Jugendhilfe","Sonstiger Freier Träger",IF(Deckblatt!C18="Mitgliedsverband im KJR","Mitgliedsverband","Unterorganisation eines Mitgliedsverbands im KJR"))</f>
        <v>Sonstiger Freier Träger</v>
      </c>
      <c r="T10" s="60"/>
      <c r="U10" s="406"/>
      <c r="V10" s="407"/>
      <c r="W10" s="407"/>
      <c r="X10" s="407"/>
    </row>
    <row r="11" spans="2:24" ht="13.5" customHeight="1" x14ac:dyDescent="0.2">
      <c r="B11" s="942" t="str">
        <f>IF(Deckblatt!C18="Sonstiger Freier Träger der Jugendhilfe","Geschäftsstelle",IF(Deckblatt!C18="Mitgliedsverband im KJR","Geschäftsstelle",Deckblatt!M25))</f>
        <v>Geschäftsstelle</v>
      </c>
      <c r="C11" s="942"/>
      <c r="D11" s="942"/>
      <c r="E11" s="942"/>
      <c r="F11" s="942"/>
      <c r="G11" s="942"/>
      <c r="H11" s="942"/>
      <c r="I11" s="942"/>
      <c r="J11" s="942"/>
      <c r="K11" s="942"/>
      <c r="L11" s="942"/>
      <c r="M11" s="942"/>
      <c r="N11" s="942"/>
      <c r="O11" s="58"/>
      <c r="P11" s="44"/>
      <c r="Q11" s="44"/>
      <c r="R11" s="945"/>
      <c r="S11" s="465" t="s">
        <v>145</v>
      </c>
      <c r="T11" s="61"/>
      <c r="U11" s="406"/>
      <c r="V11" s="52"/>
      <c r="W11" s="52"/>
      <c r="X11" s="52"/>
    </row>
    <row r="12" spans="2:24" ht="13.5" customHeight="1" x14ac:dyDescent="0.2">
      <c r="B12" s="942" t="str">
        <f>IF(Deckblatt!C18="Sonstiger Freier Träger der Jugendhilfe","Am Stegskreuz 8",IF(Deckblatt!C18="Mitgliedsverband im KJR","Am Stegskreuz 8",Deckblatt!M26))</f>
        <v>Am Stegskreuz 8</v>
      </c>
      <c r="C12" s="942"/>
      <c r="D12" s="942"/>
      <c r="E12" s="942"/>
      <c r="F12" s="942"/>
      <c r="G12" s="942"/>
      <c r="H12" s="942"/>
      <c r="I12" s="942"/>
      <c r="J12" s="942"/>
      <c r="K12" s="942"/>
      <c r="L12" s="942"/>
      <c r="M12" s="942"/>
      <c r="N12" s="942"/>
      <c r="O12" s="62"/>
      <c r="P12" s="44"/>
      <c r="Q12" s="44"/>
      <c r="R12" s="406"/>
      <c r="S12" s="61"/>
      <c r="T12" s="61"/>
      <c r="U12" s="406"/>
      <c r="V12" s="52"/>
      <c r="W12" s="52"/>
      <c r="X12" s="52"/>
    </row>
    <row r="13" spans="2:24" ht="13.5" customHeight="1" x14ac:dyDescent="0.2">
      <c r="B13" s="942" t="str">
        <f>IF(Deckblatt!C18="Sonstiger Freier Träger der Jugendhilfe","65719 Hofheim",IF(Deckblatt!C18="Mitgliedsverband im KJR","65719 Hofheim",Deckblatt!M27&amp;" "&amp;Deckblatt!O27))</f>
        <v>65719 Hofheim</v>
      </c>
      <c r="C13" s="942"/>
      <c r="D13" s="942"/>
      <c r="E13" s="942"/>
      <c r="F13" s="942"/>
      <c r="G13" s="942"/>
      <c r="H13" s="942"/>
      <c r="I13" s="942"/>
      <c r="J13" s="942"/>
      <c r="K13" s="942"/>
      <c r="L13" s="942"/>
      <c r="M13" s="942"/>
      <c r="N13" s="942"/>
      <c r="O13" s="62"/>
      <c r="P13" s="44"/>
      <c r="Q13" s="44"/>
      <c r="R13" s="44"/>
      <c r="S13" s="63"/>
      <c r="T13" s="63"/>
      <c r="U13" s="63"/>
      <c r="V13" s="63"/>
      <c r="W13" s="63"/>
      <c r="X13" s="63"/>
    </row>
    <row r="14" spans="2:24" ht="38.25" customHeight="1" x14ac:dyDescent="0.2">
      <c r="B14" s="29"/>
      <c r="C14" s="29"/>
      <c r="D14" s="29"/>
      <c r="E14" s="29"/>
      <c r="F14" s="29"/>
      <c r="G14" s="29"/>
      <c r="H14" s="29"/>
      <c r="I14" s="29"/>
      <c r="J14" s="29"/>
      <c r="K14" s="29"/>
      <c r="L14" s="29"/>
      <c r="M14" s="29"/>
      <c r="N14" s="29"/>
      <c r="O14" s="44"/>
      <c r="P14" s="44"/>
      <c r="Q14" s="44"/>
      <c r="R14" s="44"/>
      <c r="S14" s="44"/>
      <c r="T14" s="59"/>
      <c r="U14" s="44"/>
      <c r="V14" s="44"/>
      <c r="W14" s="44"/>
      <c r="X14" s="44"/>
    </row>
    <row r="15" spans="2:24" ht="15.75" customHeight="1" x14ac:dyDescent="0.25">
      <c r="B15" s="947" t="s">
        <v>83</v>
      </c>
      <c r="C15" s="947"/>
      <c r="D15" s="947"/>
      <c r="E15" s="947"/>
      <c r="F15" s="947"/>
      <c r="G15" s="947"/>
      <c r="H15" s="947"/>
      <c r="I15" s="947"/>
      <c r="J15" s="947"/>
      <c r="K15" s="947"/>
      <c r="L15" s="947"/>
      <c r="M15" s="947"/>
      <c r="N15" s="947"/>
      <c r="O15" s="947"/>
      <c r="P15" s="947"/>
      <c r="Q15" s="947"/>
      <c r="R15" s="947"/>
      <c r="S15" s="948"/>
      <c r="T15" s="948"/>
      <c r="U15" s="948"/>
      <c r="V15" s="948"/>
      <c r="W15" s="948"/>
      <c r="X15" s="948"/>
    </row>
    <row r="16" spans="2:24" ht="12.75" customHeight="1" x14ac:dyDescent="0.2">
      <c r="B16" s="949" t="s">
        <v>84</v>
      </c>
      <c r="C16" s="949"/>
      <c r="D16" s="949"/>
      <c r="E16" s="949"/>
      <c r="F16" s="949"/>
      <c r="G16" s="949"/>
      <c r="H16" s="949"/>
      <c r="I16" s="949"/>
      <c r="J16" s="949"/>
      <c r="K16" s="949"/>
      <c r="L16" s="949"/>
      <c r="M16" s="949"/>
      <c r="N16" s="949"/>
      <c r="O16" s="949"/>
      <c r="P16" s="949"/>
      <c r="Q16" s="949"/>
      <c r="R16" s="949"/>
      <c r="S16" s="949"/>
      <c r="T16" s="949"/>
      <c r="U16" s="949"/>
      <c r="V16" s="949"/>
      <c r="W16" s="949"/>
      <c r="X16" s="949"/>
    </row>
    <row r="17" spans="2:24" x14ac:dyDescent="0.2">
      <c r="B17" s="51"/>
    </row>
    <row r="18" spans="2:24" ht="4.5" customHeight="1" x14ac:dyDescent="0.2"/>
    <row r="19" spans="2:24" s="29" customFormat="1" ht="15.75" customHeight="1" x14ac:dyDescent="0.2">
      <c r="B19" s="951">
        <f>'1.Antrag'!G15</f>
        <v>0</v>
      </c>
      <c r="C19" s="951"/>
      <c r="D19" s="951"/>
      <c r="E19" s="951"/>
      <c r="F19" s="951"/>
      <c r="G19" s="951"/>
      <c r="H19" s="951"/>
      <c r="I19" s="951"/>
      <c r="J19" s="951"/>
      <c r="K19" s="951"/>
      <c r="L19" s="951"/>
      <c r="M19" s="951"/>
      <c r="N19" s="951"/>
      <c r="O19" s="951"/>
      <c r="P19" s="951"/>
      <c r="Q19" s="951"/>
      <c r="R19" s="951"/>
      <c r="S19" s="951"/>
      <c r="T19" s="951"/>
      <c r="U19" s="951"/>
      <c r="V19" s="951"/>
      <c r="W19" s="951"/>
      <c r="X19" s="951"/>
    </row>
    <row r="20" spans="2:24" s="33" customFormat="1" ht="9.9499999999999993" customHeight="1" x14ac:dyDescent="0.2">
      <c r="B20" s="33" t="s">
        <v>71</v>
      </c>
    </row>
    <row r="21" spans="2:24" ht="4.5" customHeight="1" x14ac:dyDescent="0.25">
      <c r="B21" s="34"/>
      <c r="C21" s="34"/>
      <c r="D21" s="34"/>
      <c r="E21" s="34"/>
      <c r="F21" s="34"/>
      <c r="G21" s="34"/>
      <c r="H21" s="34"/>
      <c r="I21" s="34"/>
      <c r="J21" s="34"/>
      <c r="K21" s="33"/>
      <c r="L21" s="33"/>
      <c r="M21" s="33"/>
      <c r="N21" s="33"/>
      <c r="O21" s="33"/>
      <c r="P21" s="33"/>
    </row>
    <row r="22" spans="2:24" s="29" customFormat="1" ht="15.75" customHeight="1" x14ac:dyDescent="0.2">
      <c r="B22" s="952">
        <f>'1.Antrag'!H17</f>
        <v>0</v>
      </c>
      <c r="C22" s="952"/>
      <c r="D22" s="952"/>
      <c r="E22" s="952"/>
      <c r="F22" s="952"/>
      <c r="G22" s="952"/>
      <c r="H22" s="952"/>
      <c r="I22" s="470" t="s">
        <v>31</v>
      </c>
      <c r="J22" s="952">
        <f>'1.Antrag'!M17</f>
        <v>0</v>
      </c>
      <c r="K22" s="952"/>
      <c r="L22" s="952"/>
      <c r="M22" s="952"/>
      <c r="N22" s="471"/>
      <c r="O22" s="472">
        <f>MAX('1.Antrag'!G29:'1.Antrag'!Q29)</f>
        <v>0</v>
      </c>
      <c r="P22" s="473" t="s">
        <v>72</v>
      </c>
      <c r="Q22" s="32"/>
      <c r="R22" s="36"/>
      <c r="S22" s="36"/>
      <c r="T22" s="35"/>
      <c r="U22" s="37"/>
      <c r="V22" s="36"/>
      <c r="W22" s="36"/>
    </row>
    <row r="23" spans="2:24" s="33" customFormat="1" ht="9.9499999999999993" customHeight="1" x14ac:dyDescent="0.2">
      <c r="B23" s="33" t="s">
        <v>73</v>
      </c>
      <c r="J23" s="33" t="s">
        <v>74</v>
      </c>
      <c r="O23" s="33" t="s">
        <v>75</v>
      </c>
      <c r="Q23" s="38"/>
    </row>
    <row r="24" spans="2:24" ht="4.5" customHeight="1" x14ac:dyDescent="0.2">
      <c r="B24" s="39"/>
      <c r="C24" s="39"/>
      <c r="D24" s="39"/>
      <c r="E24" s="39"/>
      <c r="F24" s="39"/>
      <c r="G24" s="39"/>
      <c r="H24" s="39"/>
      <c r="I24" s="39"/>
      <c r="J24" s="39"/>
      <c r="K24" s="39"/>
      <c r="L24" s="39"/>
      <c r="M24" s="39"/>
      <c r="N24" s="39"/>
      <c r="O24" s="39"/>
      <c r="P24" s="39"/>
    </row>
    <row r="25" spans="2:24" s="29" customFormat="1" ht="15.75" customHeight="1" x14ac:dyDescent="0.2">
      <c r="B25" s="961" t="str">
        <f>'1.Antrag'!G19&amp;"    "&amp;'1.Antrag'!G21&amp;"    "&amp;'1.Antrag'!G22&amp;"    "&amp;'1.Antrag'!G23</f>
        <v xml:space="preserve">            </v>
      </c>
      <c r="C25" s="961"/>
      <c r="D25" s="961"/>
      <c r="E25" s="961"/>
      <c r="F25" s="961"/>
      <c r="G25" s="961"/>
      <c r="H25" s="961"/>
      <c r="I25" s="961"/>
      <c r="J25" s="961"/>
      <c r="K25" s="961"/>
      <c r="L25" s="961"/>
      <c r="M25" s="961"/>
      <c r="N25" s="961"/>
      <c r="O25" s="961"/>
      <c r="P25" s="961"/>
      <c r="Q25" s="961"/>
      <c r="R25" s="961"/>
      <c r="S25" s="961"/>
      <c r="T25" s="961"/>
      <c r="U25" s="961"/>
      <c r="V25" s="961"/>
      <c r="W25" s="961"/>
      <c r="X25" s="961"/>
    </row>
    <row r="26" spans="2:24" s="33" customFormat="1" ht="9.9499999999999993" customHeight="1" x14ac:dyDescent="0.2">
      <c r="B26" s="33" t="s">
        <v>76</v>
      </c>
    </row>
    <row r="27" spans="2:24" ht="9.75" customHeight="1" x14ac:dyDescent="0.2">
      <c r="B27" s="33"/>
    </row>
    <row r="28" spans="2:24" x14ac:dyDescent="0.2">
      <c r="B28" s="51"/>
    </row>
    <row r="29" spans="2:24" ht="12.75" customHeight="1" x14ac:dyDescent="0.2">
      <c r="B29" s="962" t="s">
        <v>85</v>
      </c>
      <c r="C29" s="962"/>
      <c r="D29" s="962"/>
      <c r="E29" s="962"/>
      <c r="F29" s="962"/>
      <c r="G29" s="962"/>
      <c r="H29" s="962"/>
      <c r="I29" s="962"/>
      <c r="J29" s="962"/>
      <c r="K29" s="962"/>
      <c r="L29" s="962"/>
      <c r="M29" s="962"/>
      <c r="N29" s="962"/>
      <c r="O29" s="962"/>
      <c r="P29" s="962"/>
      <c r="Q29" s="962"/>
      <c r="R29" s="962"/>
      <c r="S29" s="962"/>
      <c r="T29" s="963">
        <f>'1.Antrag'!I38</f>
        <v>0</v>
      </c>
      <c r="U29" s="963"/>
      <c r="V29" s="64"/>
      <c r="W29" s="65"/>
      <c r="X29" s="65"/>
    </row>
    <row r="30" spans="2:24" ht="12.75" customHeight="1" x14ac:dyDescent="0.2">
      <c r="B30" s="962"/>
      <c r="C30" s="962"/>
      <c r="D30" s="962"/>
      <c r="E30" s="962"/>
      <c r="F30" s="962"/>
      <c r="G30" s="962"/>
      <c r="H30" s="962"/>
      <c r="I30" s="962"/>
      <c r="J30" s="962"/>
      <c r="K30" s="962"/>
      <c r="L30" s="962"/>
      <c r="M30" s="962"/>
      <c r="N30" s="962"/>
      <c r="O30" s="962"/>
      <c r="P30" s="962"/>
      <c r="Q30" s="962"/>
      <c r="R30" s="962"/>
      <c r="S30" s="962"/>
      <c r="T30" s="963"/>
      <c r="U30" s="963"/>
      <c r="V30" s="63"/>
      <c r="W30" s="66"/>
      <c r="X30" s="65"/>
    </row>
    <row r="31" spans="2:24" ht="12.75" customHeight="1" x14ac:dyDescent="0.2">
      <c r="B31" s="67"/>
      <c r="C31" s="67"/>
      <c r="D31" s="67"/>
      <c r="E31" s="67"/>
      <c r="F31" s="67"/>
      <c r="G31" s="67"/>
      <c r="H31" s="67"/>
      <c r="I31" s="67"/>
      <c r="J31" s="67"/>
      <c r="K31" s="67"/>
      <c r="L31" s="67"/>
      <c r="M31" s="67"/>
      <c r="N31" s="67"/>
      <c r="O31" s="67"/>
      <c r="P31" s="67"/>
      <c r="Q31" s="67"/>
      <c r="R31" s="67"/>
      <c r="S31" s="67"/>
      <c r="T31" s="474"/>
      <c r="U31" s="474"/>
      <c r="V31" s="63"/>
      <c r="W31" s="66"/>
      <c r="X31" s="65"/>
    </row>
    <row r="32" spans="2:24" ht="12.75" customHeight="1" x14ac:dyDescent="0.2">
      <c r="B32" s="964" t="s">
        <v>86</v>
      </c>
      <c r="C32" s="964"/>
      <c r="D32" s="964"/>
      <c r="E32" s="964"/>
      <c r="F32" s="964"/>
      <c r="G32" s="964"/>
      <c r="H32" s="964"/>
      <c r="I32" s="964"/>
      <c r="J32" s="964"/>
      <c r="K32" s="964"/>
      <c r="L32" s="964"/>
      <c r="M32" s="964"/>
      <c r="N32" s="964"/>
      <c r="O32" s="964"/>
      <c r="P32" s="964"/>
      <c r="Q32" s="964"/>
      <c r="R32" s="964"/>
      <c r="S32" s="964"/>
      <c r="T32" s="965">
        <f>'1.Antrag'!K52</f>
        <v>0</v>
      </c>
      <c r="U32" s="965"/>
      <c r="W32" s="65"/>
      <c r="X32" s="65"/>
    </row>
    <row r="33" spans="2:24" ht="12.75" customHeight="1" x14ac:dyDescent="0.2">
      <c r="B33" s="964"/>
      <c r="C33" s="964"/>
      <c r="D33" s="964"/>
      <c r="E33" s="964"/>
      <c r="F33" s="964"/>
      <c r="G33" s="964"/>
      <c r="H33" s="964"/>
      <c r="I33" s="964"/>
      <c r="J33" s="964"/>
      <c r="K33" s="964"/>
      <c r="L33" s="964"/>
      <c r="M33" s="964"/>
      <c r="N33" s="964"/>
      <c r="O33" s="964"/>
      <c r="P33" s="964"/>
      <c r="Q33" s="964"/>
      <c r="R33" s="964"/>
      <c r="S33" s="964"/>
      <c r="T33" s="965"/>
      <c r="U33" s="965"/>
      <c r="V33" s="64"/>
      <c r="W33" s="66"/>
      <c r="X33" s="65"/>
    </row>
    <row r="34" spans="2:24" ht="12.75" customHeight="1" x14ac:dyDescent="0.2">
      <c r="B34" s="67"/>
      <c r="C34" s="67"/>
      <c r="D34" s="67"/>
      <c r="E34" s="67"/>
      <c r="F34" s="67"/>
      <c r="G34" s="67"/>
      <c r="H34" s="67"/>
      <c r="I34" s="67"/>
      <c r="J34" s="67"/>
      <c r="K34" s="67"/>
      <c r="L34" s="67"/>
      <c r="M34" s="67"/>
      <c r="N34" s="67"/>
      <c r="O34" s="67"/>
      <c r="P34" s="67"/>
      <c r="Q34" s="67"/>
      <c r="R34" s="67"/>
      <c r="S34" s="67"/>
      <c r="T34" s="474"/>
      <c r="U34" s="474"/>
      <c r="V34" s="63"/>
      <c r="W34" s="66"/>
      <c r="X34" s="65"/>
    </row>
    <row r="35" spans="2:24" ht="12.75" customHeight="1" x14ac:dyDescent="0.2">
      <c r="B35" s="964" t="s">
        <v>87</v>
      </c>
      <c r="C35" s="964"/>
      <c r="D35" s="964"/>
      <c r="E35" s="964"/>
      <c r="F35" s="964"/>
      <c r="G35" s="964"/>
      <c r="H35" s="964"/>
      <c r="I35" s="964"/>
      <c r="J35" s="964"/>
      <c r="K35" s="964"/>
      <c r="L35" s="964"/>
      <c r="M35" s="964"/>
      <c r="N35" s="964"/>
      <c r="O35" s="964"/>
      <c r="P35" s="964"/>
      <c r="Q35" s="964"/>
      <c r="R35" s="964"/>
      <c r="S35" s="964"/>
      <c r="T35" s="965">
        <f>'1.Antrag'!Q58</f>
        <v>0</v>
      </c>
      <c r="U35" s="965"/>
      <c r="V35" s="50"/>
      <c r="W35" s="66"/>
      <c r="X35" s="65"/>
    </row>
    <row r="36" spans="2:24" ht="12.75" customHeight="1" x14ac:dyDescent="0.2">
      <c r="B36" s="964"/>
      <c r="C36" s="964"/>
      <c r="D36" s="964"/>
      <c r="E36" s="964"/>
      <c r="F36" s="964"/>
      <c r="G36" s="964"/>
      <c r="H36" s="964"/>
      <c r="I36" s="964"/>
      <c r="J36" s="964"/>
      <c r="K36" s="964"/>
      <c r="L36" s="964"/>
      <c r="M36" s="964"/>
      <c r="N36" s="964"/>
      <c r="O36" s="964"/>
      <c r="P36" s="964"/>
      <c r="Q36" s="964"/>
      <c r="R36" s="964"/>
      <c r="S36" s="964"/>
      <c r="T36" s="965"/>
      <c r="U36" s="965"/>
      <c r="V36" s="50"/>
      <c r="W36" s="65"/>
      <c r="X36" s="65"/>
    </row>
    <row r="37" spans="2:24" ht="12.75" customHeight="1" x14ac:dyDescent="0.2">
      <c r="B37" s="50"/>
      <c r="C37" s="50"/>
      <c r="D37" s="50"/>
      <c r="E37" s="50"/>
      <c r="F37" s="50"/>
      <c r="G37" s="50"/>
      <c r="H37" s="50"/>
      <c r="I37" s="50"/>
      <c r="J37" s="50"/>
      <c r="K37" s="50"/>
      <c r="L37" s="50"/>
      <c r="M37" s="50"/>
      <c r="N37" s="66"/>
      <c r="O37" s="66"/>
      <c r="P37" s="66"/>
      <c r="Q37" s="50"/>
      <c r="R37" s="50"/>
      <c r="S37" s="50"/>
      <c r="T37" s="50"/>
      <c r="U37" s="50"/>
      <c r="V37" s="50"/>
      <c r="W37" s="66"/>
      <c r="X37" s="65"/>
    </row>
    <row r="38" spans="2:24" ht="12.75" customHeight="1" x14ac:dyDescent="0.2">
      <c r="B38" s="966" t="s">
        <v>146</v>
      </c>
      <c r="C38" s="966"/>
      <c r="D38" s="966"/>
      <c r="E38" s="966"/>
      <c r="F38" s="966"/>
      <c r="G38" s="966"/>
      <c r="H38" s="966"/>
      <c r="I38" s="966"/>
      <c r="J38" s="966"/>
      <c r="K38" s="966"/>
      <c r="L38" s="966"/>
      <c r="M38" s="966"/>
      <c r="N38" s="966"/>
      <c r="O38" s="966"/>
      <c r="P38" s="966"/>
      <c r="Q38" s="966"/>
      <c r="R38" s="966"/>
      <c r="S38" s="966"/>
      <c r="T38" s="966"/>
      <c r="U38" s="966"/>
      <c r="V38" s="966"/>
      <c r="W38" s="966"/>
      <c r="X38" s="966"/>
    </row>
    <row r="39" spans="2:24" ht="62.1" customHeight="1" x14ac:dyDescent="0.2">
      <c r="B39" s="967" t="s">
        <v>88</v>
      </c>
      <c r="C39" s="967"/>
      <c r="D39" s="967"/>
      <c r="E39" s="967"/>
      <c r="F39" s="967"/>
      <c r="G39" s="967"/>
      <c r="H39" s="967"/>
      <c r="I39" s="967"/>
      <c r="J39" s="967"/>
      <c r="K39" s="967"/>
      <c r="L39" s="967"/>
      <c r="M39" s="967"/>
      <c r="N39" s="967"/>
      <c r="O39" s="967"/>
      <c r="P39" s="967"/>
      <c r="Q39" s="967"/>
      <c r="R39" s="967"/>
      <c r="S39" s="967"/>
      <c r="T39" s="967"/>
      <c r="U39" s="967"/>
      <c r="V39" s="967"/>
      <c r="W39" s="967"/>
      <c r="X39" s="967"/>
    </row>
    <row r="40" spans="2:24" ht="3.75" customHeight="1" x14ac:dyDescent="0.2"/>
    <row r="41" spans="2:24" ht="14.25" customHeight="1" x14ac:dyDescent="0.2">
      <c r="B41" s="968" t="s">
        <v>89</v>
      </c>
      <c r="C41" s="968"/>
      <c r="D41" s="968"/>
      <c r="E41" s="968"/>
      <c r="F41" s="968"/>
      <c r="G41" s="968"/>
      <c r="H41" s="968"/>
      <c r="I41" s="968"/>
      <c r="J41" s="968"/>
      <c r="K41" s="968"/>
      <c r="L41" s="968"/>
      <c r="M41" s="968"/>
      <c r="N41" s="968"/>
      <c r="O41" s="968"/>
      <c r="P41" s="968"/>
      <c r="Q41" s="968"/>
      <c r="R41" s="968"/>
      <c r="S41" s="968"/>
      <c r="T41" s="968"/>
      <c r="U41" s="968"/>
      <c r="V41" s="968"/>
      <c r="W41" s="968"/>
      <c r="X41" s="968"/>
    </row>
    <row r="42" spans="2:24" ht="3.75" customHeight="1" x14ac:dyDescent="0.2"/>
    <row r="43" spans="2:24" ht="27.75" customHeight="1" x14ac:dyDescent="0.2">
      <c r="B43" s="68" t="s">
        <v>90</v>
      </c>
      <c r="C43" s="949" t="s">
        <v>151</v>
      </c>
      <c r="D43" s="949"/>
      <c r="E43" s="949"/>
      <c r="F43" s="949"/>
      <c r="G43" s="949"/>
      <c r="H43" s="949"/>
      <c r="I43" s="949"/>
      <c r="J43" s="949"/>
      <c r="K43" s="949"/>
      <c r="L43" s="949"/>
      <c r="M43" s="949"/>
      <c r="N43" s="949"/>
      <c r="O43" s="949"/>
      <c r="P43" s="949"/>
      <c r="Q43" s="949"/>
      <c r="R43" s="949"/>
      <c r="S43" s="949"/>
      <c r="T43" s="949"/>
      <c r="U43" s="949"/>
      <c r="V43" s="949"/>
      <c r="W43" s="949"/>
      <c r="X43" s="949"/>
    </row>
    <row r="44" spans="2:24" ht="15.75" customHeight="1" x14ac:dyDescent="0.2">
      <c r="B44" s="68" t="s">
        <v>90</v>
      </c>
      <c r="C44" s="949" t="s">
        <v>147</v>
      </c>
      <c r="D44" s="949"/>
      <c r="E44" s="949"/>
      <c r="F44" s="949"/>
      <c r="G44" s="949"/>
      <c r="H44" s="949"/>
      <c r="I44" s="949"/>
      <c r="J44" s="949"/>
      <c r="K44" s="949"/>
      <c r="L44" s="949"/>
      <c r="M44" s="949"/>
      <c r="N44" s="949"/>
      <c r="O44" s="949"/>
      <c r="P44" s="949"/>
      <c r="Q44" s="949"/>
      <c r="R44" s="949"/>
      <c r="S44" s="949"/>
      <c r="T44" s="949"/>
      <c r="U44" s="949"/>
      <c r="V44" s="949"/>
      <c r="W44" s="949"/>
      <c r="X44" s="949"/>
    </row>
    <row r="45" spans="2:24" ht="27.75" customHeight="1" x14ac:dyDescent="0.2">
      <c r="B45" s="68" t="s">
        <v>90</v>
      </c>
      <c r="C45" s="949" t="s">
        <v>152</v>
      </c>
      <c r="D45" s="949"/>
      <c r="E45" s="949"/>
      <c r="F45" s="949"/>
      <c r="G45" s="949"/>
      <c r="H45" s="949"/>
      <c r="I45" s="949"/>
      <c r="J45" s="949"/>
      <c r="K45" s="949"/>
      <c r="L45" s="949"/>
      <c r="M45" s="949"/>
      <c r="N45" s="949"/>
      <c r="O45" s="949"/>
      <c r="P45" s="949"/>
      <c r="Q45" s="949"/>
      <c r="R45" s="949"/>
      <c r="S45" s="949"/>
      <c r="T45" s="949"/>
      <c r="U45" s="949"/>
      <c r="V45" s="949"/>
      <c r="W45" s="949"/>
      <c r="X45" s="949"/>
    </row>
    <row r="46" spans="2:24" ht="12.75" customHeight="1" x14ac:dyDescent="0.2">
      <c r="B46" s="68" t="s">
        <v>90</v>
      </c>
      <c r="C46" s="949" t="s">
        <v>91</v>
      </c>
      <c r="D46" s="949"/>
      <c r="E46" s="949"/>
      <c r="F46" s="949"/>
      <c r="G46" s="949"/>
      <c r="H46" s="949"/>
      <c r="I46" s="949"/>
      <c r="J46" s="949"/>
      <c r="K46" s="949"/>
      <c r="L46" s="949"/>
      <c r="M46" s="949"/>
      <c r="N46" s="949"/>
      <c r="O46" s="949"/>
      <c r="P46" s="949"/>
      <c r="Q46" s="949"/>
      <c r="R46" s="949"/>
      <c r="S46" s="949"/>
      <c r="T46" s="949"/>
      <c r="U46" s="949"/>
      <c r="V46" s="949"/>
      <c r="W46" s="949"/>
      <c r="X46" s="949"/>
    </row>
    <row r="47" spans="2:24" ht="12.75" customHeight="1" x14ac:dyDescent="0.2">
      <c r="B47" s="68"/>
      <c r="C47" s="28"/>
      <c r="D47" s="28"/>
      <c r="E47" s="28"/>
      <c r="F47" s="28"/>
      <c r="G47" s="28"/>
      <c r="H47" s="28"/>
      <c r="I47" s="28"/>
      <c r="J47" s="28"/>
      <c r="K47" s="28"/>
      <c r="L47" s="28"/>
      <c r="M47" s="28"/>
      <c r="N47" s="28"/>
      <c r="O47" s="28"/>
      <c r="P47" s="28"/>
      <c r="Q47" s="28"/>
      <c r="R47" s="28"/>
      <c r="S47" s="28"/>
      <c r="T47" s="28"/>
      <c r="U47" s="28"/>
      <c r="V47" s="28"/>
      <c r="W47" s="28"/>
      <c r="X47" s="28"/>
    </row>
    <row r="48" spans="2:24" ht="12.75" customHeight="1" x14ac:dyDescent="0.2">
      <c r="B48" s="68"/>
      <c r="C48" s="28"/>
      <c r="D48" s="28"/>
      <c r="E48" s="28"/>
      <c r="F48" s="28"/>
      <c r="G48" s="28"/>
      <c r="H48" s="28"/>
      <c r="I48" s="28"/>
      <c r="J48" s="28"/>
      <c r="K48" s="28"/>
      <c r="L48" s="28"/>
      <c r="M48" s="28"/>
      <c r="N48" s="28"/>
      <c r="O48" s="28"/>
      <c r="P48" s="28"/>
      <c r="Q48" s="28"/>
      <c r="R48" s="28"/>
      <c r="S48" s="28"/>
      <c r="T48" s="28"/>
      <c r="U48" s="28"/>
      <c r="V48" s="28"/>
      <c r="W48" s="28"/>
      <c r="X48" s="28"/>
    </row>
    <row r="49" spans="2:24" ht="12.75" customHeight="1" x14ac:dyDescent="0.2">
      <c r="B49" s="68"/>
    </row>
    <row r="50" spans="2:24" x14ac:dyDescent="0.2">
      <c r="C50" s="949"/>
      <c r="D50" s="949"/>
      <c r="E50" s="949"/>
      <c r="F50" s="949"/>
      <c r="G50" s="949"/>
      <c r="H50" s="949"/>
      <c r="I50" s="949"/>
      <c r="J50" s="949"/>
      <c r="K50" s="949"/>
      <c r="L50" s="949"/>
      <c r="M50" s="949"/>
      <c r="N50" s="949"/>
      <c r="O50" s="949"/>
      <c r="P50" s="949"/>
      <c r="Q50" s="949"/>
      <c r="R50" s="949"/>
      <c r="S50" s="949"/>
      <c r="T50" s="949"/>
      <c r="U50" s="949"/>
      <c r="V50" s="949"/>
      <c r="W50" s="949"/>
      <c r="X50" s="949"/>
    </row>
    <row r="51" spans="2:24" s="44" customFormat="1" ht="33.950000000000003" customHeight="1" x14ac:dyDescent="0.2">
      <c r="B51" s="413"/>
      <c r="C51" s="413"/>
      <c r="D51" s="413"/>
      <c r="E51" s="413"/>
      <c r="F51" s="413"/>
      <c r="G51" s="413"/>
      <c r="H51" s="413"/>
      <c r="I51" s="413"/>
      <c r="J51" s="413"/>
      <c r="K51" s="413"/>
      <c r="L51" s="413"/>
      <c r="M51" s="46"/>
      <c r="N51" s="413"/>
      <c r="O51" s="413"/>
      <c r="P51" s="414"/>
      <c r="Q51" s="416"/>
      <c r="R51" s="47"/>
      <c r="S51" s="47"/>
      <c r="T51" s="47"/>
      <c r="U51" s="47"/>
      <c r="V51" s="47"/>
      <c r="W51" s="47"/>
      <c r="X51" s="47"/>
    </row>
    <row r="52" spans="2:24" s="33" customFormat="1" ht="11.25" customHeight="1" x14ac:dyDescent="0.2">
      <c r="B52" s="956" t="s">
        <v>25</v>
      </c>
      <c r="C52" s="956"/>
      <c r="L52" s="38"/>
      <c r="N52" s="23" t="s">
        <v>26</v>
      </c>
      <c r="O52" s="23"/>
      <c r="P52" s="415"/>
      <c r="Q52" s="33" t="s">
        <v>157</v>
      </c>
    </row>
  </sheetData>
  <sheetProtection algorithmName="SHA-512" hashValue="+6xiPHjFDeJ9/VtUHL4OIXaeNlQUWygPBx+psjaija2aMfnYoNefUkgY1O7XBrBOlx39knfQ8evSZVkZsjDChA==" saltValue="f5L2mIAtgykCvRGOd+Muuw==" spinCount="100000" sheet="1" objects="1" scenarios="1"/>
  <mergeCells count="41">
    <mergeCell ref="C46:X46"/>
    <mergeCell ref="C50:X50"/>
    <mergeCell ref="B52:C52"/>
    <mergeCell ref="B39:X39"/>
    <mergeCell ref="B41:X41"/>
    <mergeCell ref="C43:X43"/>
    <mergeCell ref="C44:X44"/>
    <mergeCell ref="C45:X45"/>
    <mergeCell ref="B32:S33"/>
    <mergeCell ref="T32:U33"/>
    <mergeCell ref="B35:S36"/>
    <mergeCell ref="T35:U36"/>
    <mergeCell ref="B38:X38"/>
    <mergeCell ref="B22:H22"/>
    <mergeCell ref="J22:M22"/>
    <mergeCell ref="B25:X25"/>
    <mergeCell ref="B29:S30"/>
    <mergeCell ref="T29:U30"/>
    <mergeCell ref="B13:N13"/>
    <mergeCell ref="B15:R15"/>
    <mergeCell ref="S15:X15"/>
    <mergeCell ref="B16:X16"/>
    <mergeCell ref="B19:X19"/>
    <mergeCell ref="S8:X8"/>
    <mergeCell ref="B10:N10"/>
    <mergeCell ref="B11:N11"/>
    <mergeCell ref="B12:N12"/>
    <mergeCell ref="B8:Q8"/>
    <mergeCell ref="R10:R11"/>
    <mergeCell ref="B9:Q9"/>
    <mergeCell ref="B5:N5"/>
    <mergeCell ref="S5:X5"/>
    <mergeCell ref="S6:X6"/>
    <mergeCell ref="B7:M7"/>
    <mergeCell ref="S7:X7"/>
    <mergeCell ref="B2:N2"/>
    <mergeCell ref="S2:X2"/>
    <mergeCell ref="B3:N3"/>
    <mergeCell ref="S3:X3"/>
    <mergeCell ref="B4:N4"/>
    <mergeCell ref="S4:X4"/>
  </mergeCells>
  <pageMargins left="0.78740157480314965" right="0.39370078740157483" top="0.39370078740157483" bottom="0.59055118110236227" header="0.39370078740157483" footer="0.39370078740157483"/>
  <pageSetup paperSize="9" orientation="portrait" r:id="rId1"/>
  <headerFooter>
    <oddFooter>&amp;L&amp;7Stand: 2022-12-12 / KJR Main-Taunus e.V.&amp;C&amp;7Richtlinie I&amp;R&amp;7&amp;A</oddFooter>
  </headerFooter>
  <extLst>
    <ext uri="smNativeData">
      <pm:sheetPrefs xmlns:pm="smNativeData" day="1660587014" outlineProtect="1" showHorizontalRuler="1" showVerticalRuler="1" showAltShade="0">
        <pm:shade id="0" type="0" fgLvl="100" fgClr="000000" bgLvl="100" bgClr="FFFFFF"/>
        <pm:shade id="1" type="0" fgLvl="100" fgClr="000000" bgLvl="100" bgClr="FFFFFF"/>
      </pm:sheetPref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AJV161"/>
  <sheetViews>
    <sheetView showGridLines="0" showRowColHeaders="0" showZeros="0" zoomScale="120" zoomScaleNormal="120" workbookViewId="0">
      <selection activeCell="B3" sqref="B3:R3"/>
    </sheetView>
  </sheetViews>
  <sheetFormatPr baseColWidth="10" defaultColWidth="9" defaultRowHeight="14.25" x14ac:dyDescent="0.2"/>
  <cols>
    <col min="1" max="1" width="3.875" style="72" customWidth="1"/>
    <col min="2" max="2" width="22.625" style="14" customWidth="1"/>
    <col min="3" max="3" width="7.625" style="14" customWidth="1"/>
    <col min="4" max="4" width="8.625" style="14" customWidth="1"/>
    <col min="5" max="5" width="6.625" style="14" customWidth="1"/>
    <col min="6" max="6" width="2.875" style="14" customWidth="1"/>
    <col min="7" max="7" width="8.625" style="15" customWidth="1"/>
    <col min="8" max="8" width="2" style="15" customWidth="1"/>
    <col min="9" max="9" width="4.625" style="15" customWidth="1"/>
    <col min="10" max="10" width="1.875" style="14" customWidth="1"/>
    <col min="11" max="11" width="2" style="14" customWidth="1"/>
    <col min="12" max="14" width="1.875" style="14" customWidth="1"/>
    <col min="15" max="15" width="4.625" style="14" customWidth="1"/>
    <col min="16" max="16" width="2" style="14" customWidth="1"/>
    <col min="17" max="17" width="8.625" style="14" customWidth="1"/>
    <col min="18" max="18" width="2.875" style="14" customWidth="1"/>
    <col min="19" max="19" width="2.625" style="1" customWidth="1"/>
    <col min="20" max="958" width="9" style="1"/>
  </cols>
  <sheetData>
    <row r="1" spans="1:19" ht="11.25" customHeight="1" x14ac:dyDescent="0.2">
      <c r="A1" s="139"/>
      <c r="B1" s="331"/>
      <c r="C1" s="332"/>
      <c r="D1" s="332"/>
      <c r="E1" s="332"/>
      <c r="F1" s="332"/>
      <c r="G1" s="333"/>
      <c r="H1" s="333"/>
      <c r="I1" s="333"/>
      <c r="J1" s="332"/>
      <c r="K1" s="332"/>
      <c r="L1" s="332"/>
      <c r="M1" s="332"/>
      <c r="N1" s="332"/>
      <c r="O1" s="332"/>
      <c r="P1" s="332"/>
      <c r="Q1" s="332"/>
      <c r="R1" s="332"/>
      <c r="S1" s="334"/>
    </row>
    <row r="2" spans="1:19" ht="3.95" customHeight="1" x14ac:dyDescent="0.2">
      <c r="A2" s="139"/>
      <c r="B2" s="332"/>
      <c r="C2" s="332"/>
      <c r="D2" s="332"/>
      <c r="E2" s="332"/>
      <c r="F2" s="332"/>
      <c r="G2" s="333"/>
      <c r="H2" s="333"/>
      <c r="I2" s="333"/>
      <c r="J2" s="332"/>
      <c r="K2" s="332"/>
      <c r="L2" s="332"/>
      <c r="M2" s="332"/>
      <c r="N2" s="332"/>
      <c r="O2" s="332"/>
      <c r="P2" s="332"/>
      <c r="Q2" s="332"/>
      <c r="R2" s="332"/>
      <c r="S2" s="334"/>
    </row>
    <row r="3" spans="1:19" ht="22.5" customHeight="1" x14ac:dyDescent="0.2">
      <c r="A3" s="139"/>
      <c r="B3" s="975" t="str">
        <f>"Abrechnung einer Maßnahme nach Richtlinie I "&amp;Deckblatt!D8</f>
        <v>Abrechnung einer Maßnahme nach Richtlinie I 2023</v>
      </c>
      <c r="C3" s="976"/>
      <c r="D3" s="976"/>
      <c r="E3" s="976"/>
      <c r="F3" s="976"/>
      <c r="G3" s="976"/>
      <c r="H3" s="976"/>
      <c r="I3" s="976"/>
      <c r="J3" s="976"/>
      <c r="K3" s="976"/>
      <c r="L3" s="976"/>
      <c r="M3" s="976"/>
      <c r="N3" s="976"/>
      <c r="O3" s="976"/>
      <c r="P3" s="976"/>
      <c r="Q3" s="976"/>
      <c r="R3" s="977"/>
      <c r="S3" s="334"/>
    </row>
    <row r="4" spans="1:19" ht="3.95" customHeight="1" x14ac:dyDescent="0.2">
      <c r="A4" s="139"/>
      <c r="B4" s="994" t="str">
        <f>Deckblatt!D2</f>
        <v>Dateiversion:  2022-12-12</v>
      </c>
      <c r="C4" s="332"/>
      <c r="D4" s="332"/>
      <c r="E4" s="332"/>
      <c r="F4" s="332"/>
      <c r="G4" s="333"/>
      <c r="H4" s="333"/>
      <c r="I4" s="333"/>
      <c r="J4" s="332"/>
      <c r="K4" s="332"/>
      <c r="L4" s="332"/>
      <c r="M4" s="332"/>
      <c r="N4" s="332"/>
      <c r="O4" s="332"/>
      <c r="P4" s="332"/>
      <c r="Q4" s="332"/>
      <c r="R4" s="332"/>
      <c r="S4" s="334"/>
    </row>
    <row r="5" spans="1:19" ht="3.95" customHeight="1" x14ac:dyDescent="0.2">
      <c r="A5" s="139"/>
      <c r="B5" s="995"/>
      <c r="C5" s="332"/>
      <c r="D5" s="332"/>
      <c r="E5" s="332"/>
      <c r="F5" s="332"/>
      <c r="G5" s="333"/>
      <c r="H5" s="333"/>
      <c r="I5" s="333"/>
      <c r="J5" s="332"/>
      <c r="K5" s="332"/>
      <c r="L5" s="332"/>
      <c r="M5" s="332"/>
      <c r="N5" s="332"/>
      <c r="O5" s="332"/>
      <c r="P5" s="332"/>
      <c r="Q5" s="332"/>
      <c r="R5" s="332"/>
      <c r="S5" s="334"/>
    </row>
    <row r="6" spans="1:19" ht="3.95" customHeight="1" x14ac:dyDescent="0.2">
      <c r="A6" s="139"/>
      <c r="B6" s="996"/>
      <c r="C6" s="332"/>
      <c r="D6" s="332"/>
      <c r="E6" s="332"/>
      <c r="F6" s="332"/>
      <c r="G6" s="333"/>
      <c r="H6" s="333"/>
      <c r="I6" s="333"/>
      <c r="J6" s="332"/>
      <c r="K6" s="332"/>
      <c r="L6" s="332"/>
      <c r="M6" s="332"/>
      <c r="N6" s="332"/>
      <c r="O6" s="332"/>
      <c r="P6" s="332"/>
      <c r="Q6" s="332"/>
      <c r="R6" s="332"/>
      <c r="S6" s="334"/>
    </row>
    <row r="7" spans="1:19" s="16" customFormat="1" ht="3.95" customHeight="1" x14ac:dyDescent="0.2">
      <c r="A7" s="139"/>
      <c r="B7" s="256"/>
      <c r="C7" s="257"/>
      <c r="D7" s="258"/>
      <c r="E7" s="810" t="s">
        <v>20</v>
      </c>
      <c r="F7" s="984"/>
      <c r="G7" s="984"/>
      <c r="H7" s="984"/>
      <c r="I7" s="984"/>
      <c r="J7" s="984"/>
      <c r="K7" s="984"/>
      <c r="L7" s="984"/>
      <c r="M7" s="984"/>
      <c r="N7" s="984"/>
      <c r="O7" s="984"/>
      <c r="P7" s="984"/>
      <c r="Q7" s="984"/>
      <c r="R7" s="985"/>
      <c r="S7" s="335"/>
    </row>
    <row r="8" spans="1:19" s="16" customFormat="1" ht="21.75" customHeight="1" x14ac:dyDescent="0.2">
      <c r="A8" s="139"/>
      <c r="B8" s="986" t="str">
        <f>"Maßnahmedaten "&amp;Deckblatt!D8</f>
        <v>Maßnahmedaten 2023</v>
      </c>
      <c r="C8" s="987"/>
      <c r="D8" s="141"/>
      <c r="E8" s="811"/>
      <c r="F8" s="142"/>
      <c r="G8" s="978" t="str">
        <f>Deckblatt!D24</f>
        <v>Verein XY</v>
      </c>
      <c r="H8" s="978"/>
      <c r="I8" s="978"/>
      <c r="J8" s="978"/>
      <c r="K8" s="978"/>
      <c r="L8" s="978"/>
      <c r="M8" s="978"/>
      <c r="N8" s="978"/>
      <c r="O8" s="978"/>
      <c r="P8" s="978"/>
      <c r="Q8" s="978"/>
      <c r="R8" s="259"/>
      <c r="S8" s="335"/>
    </row>
    <row r="9" spans="1:19" s="16" customFormat="1" ht="21.75" customHeight="1" x14ac:dyDescent="0.2">
      <c r="A9" s="139"/>
      <c r="B9" s="260"/>
      <c r="C9" s="143"/>
      <c r="D9" s="144"/>
      <c r="E9" s="811"/>
      <c r="F9" s="145"/>
      <c r="G9" s="979" t="str">
        <f>Deckblatt!D25</f>
        <v>Jugendleitung</v>
      </c>
      <c r="H9" s="979"/>
      <c r="I9" s="979"/>
      <c r="J9" s="979"/>
      <c r="K9" s="979"/>
      <c r="L9" s="979"/>
      <c r="M9" s="979"/>
      <c r="N9" s="979"/>
      <c r="O9" s="979"/>
      <c r="P9" s="979"/>
      <c r="Q9" s="979"/>
      <c r="R9" s="261"/>
      <c r="S9" s="335"/>
    </row>
    <row r="10" spans="1:19" s="16" customFormat="1" ht="21.75" customHeight="1" x14ac:dyDescent="0.2">
      <c r="A10" s="139"/>
      <c r="B10" s="262" t="s">
        <v>27</v>
      </c>
      <c r="C10" s="143"/>
      <c r="D10" s="144"/>
      <c r="E10" s="144"/>
      <c r="F10" s="146"/>
      <c r="G10" s="980">
        <f>'1.Antrag'!G11:Q11</f>
        <v>1</v>
      </c>
      <c r="H10" s="980"/>
      <c r="I10" s="980"/>
      <c r="J10" s="980"/>
      <c r="K10" s="980"/>
      <c r="L10" s="980"/>
      <c r="M10" s="980"/>
      <c r="N10" s="980"/>
      <c r="O10" s="980"/>
      <c r="P10" s="980"/>
      <c r="Q10" s="980"/>
      <c r="R10" s="263"/>
      <c r="S10" s="335"/>
    </row>
    <row r="11" spans="1:19" s="16" customFormat="1" ht="21.75" customHeight="1" x14ac:dyDescent="0.2">
      <c r="A11" s="139">
        <v>1</v>
      </c>
      <c r="B11" s="264" t="s">
        <v>92</v>
      </c>
      <c r="C11" s="143"/>
      <c r="D11" s="144"/>
      <c r="E11" s="144"/>
      <c r="F11" s="147"/>
      <c r="G11" s="988" t="s">
        <v>93</v>
      </c>
      <c r="H11" s="989"/>
      <c r="I11" s="989"/>
      <c r="J11" s="989"/>
      <c r="K11" s="989"/>
      <c r="L11" s="989"/>
      <c r="M11" s="989"/>
      <c r="N11" s="989"/>
      <c r="O11" s="989"/>
      <c r="P11" s="989"/>
      <c r="Q11" s="990"/>
      <c r="R11" s="265"/>
      <c r="S11" s="140"/>
    </row>
    <row r="12" spans="1:19" s="16" customFormat="1" ht="3.95" customHeight="1" x14ac:dyDescent="0.2">
      <c r="A12" s="139"/>
      <c r="B12" s="264"/>
      <c r="C12" s="143"/>
      <c r="D12" s="144"/>
      <c r="E12" s="144"/>
      <c r="F12" s="148"/>
      <c r="G12" s="148"/>
      <c r="H12" s="148"/>
      <c r="I12" s="148"/>
      <c r="J12" s="148"/>
      <c r="K12" s="148"/>
      <c r="L12" s="148"/>
      <c r="M12" s="148"/>
      <c r="N12" s="148"/>
      <c r="O12" s="148"/>
      <c r="P12" s="148"/>
      <c r="Q12" s="148"/>
      <c r="R12" s="266"/>
      <c r="S12" s="140"/>
    </row>
    <row r="13" spans="1:19" s="17" customFormat="1" ht="39.75" customHeight="1" x14ac:dyDescent="0.2">
      <c r="A13" s="139"/>
      <c r="B13" s="267" t="s">
        <v>28</v>
      </c>
      <c r="C13" s="149"/>
      <c r="D13" s="617"/>
      <c r="E13" s="144"/>
      <c r="F13" s="142"/>
      <c r="G13" s="981" t="str">
        <f>'1.Antrag'!G13:Q13</f>
        <v>a. Freizeitmaßnahme im eigenen Haus oder Zeltlager im Inland oder Freizeitmaßnahme ohne Übernachtung</v>
      </c>
      <c r="H13" s="981"/>
      <c r="I13" s="981"/>
      <c r="J13" s="981"/>
      <c r="K13" s="981"/>
      <c r="L13" s="981"/>
      <c r="M13" s="981"/>
      <c r="N13" s="981"/>
      <c r="O13" s="981"/>
      <c r="P13" s="981"/>
      <c r="Q13" s="981"/>
      <c r="R13" s="259"/>
      <c r="S13" s="150"/>
    </row>
    <row r="14" spans="1:19" s="17" customFormat="1" ht="21.75" customHeight="1" x14ac:dyDescent="0.2">
      <c r="A14" s="139"/>
      <c r="B14" s="262" t="s">
        <v>30</v>
      </c>
      <c r="C14" s="151"/>
      <c r="D14" s="152"/>
      <c r="E14" s="144"/>
      <c r="F14" s="153">
        <f>'1.Antrag'!F15:R15</f>
        <v>0</v>
      </c>
      <c r="G14" s="982">
        <f>'1.Antrag'!G15:Q15</f>
        <v>0</v>
      </c>
      <c r="H14" s="982"/>
      <c r="I14" s="982"/>
      <c r="J14" s="982"/>
      <c r="K14" s="982"/>
      <c r="L14" s="982"/>
      <c r="M14" s="982"/>
      <c r="N14" s="982"/>
      <c r="O14" s="982"/>
      <c r="P14" s="982"/>
      <c r="Q14" s="982"/>
      <c r="R14" s="268"/>
      <c r="S14" s="150"/>
    </row>
    <row r="15" spans="1:19" s="17" customFormat="1" ht="21.75" customHeight="1" x14ac:dyDescent="0.2">
      <c r="A15" s="139">
        <v>2</v>
      </c>
      <c r="B15" s="616" t="s">
        <v>125</v>
      </c>
      <c r="C15" s="151"/>
      <c r="D15" s="152"/>
      <c r="E15" s="144"/>
      <c r="F15" s="618">
        <f>'1.Antrag'!F17</f>
        <v>0</v>
      </c>
      <c r="G15" s="618"/>
      <c r="H15" s="991">
        <f>'1.Antrag'!H17</f>
        <v>0</v>
      </c>
      <c r="I15" s="991"/>
      <c r="J15" s="991"/>
      <c r="K15" s="991"/>
      <c r="L15" s="619" t="s">
        <v>31</v>
      </c>
      <c r="M15" s="991">
        <f>'1.Antrag'!M17</f>
        <v>0</v>
      </c>
      <c r="N15" s="991"/>
      <c r="O15" s="991"/>
      <c r="P15" s="991"/>
      <c r="Q15" s="618"/>
      <c r="R15" s="269"/>
      <c r="S15" s="150"/>
    </row>
    <row r="16" spans="1:19" s="17" customFormat="1" ht="3.95" customHeight="1" x14ac:dyDescent="0.2">
      <c r="A16" s="139"/>
      <c r="B16" s="262"/>
      <c r="C16" s="151"/>
      <c r="D16" s="152"/>
      <c r="E16" s="144"/>
      <c r="F16" s="992"/>
      <c r="G16" s="992"/>
      <c r="H16" s="992"/>
      <c r="I16" s="992"/>
      <c r="J16" s="992"/>
      <c r="K16" s="992"/>
      <c r="L16" s="992"/>
      <c r="M16" s="992"/>
      <c r="N16" s="992"/>
      <c r="O16" s="992"/>
      <c r="P16" s="992"/>
      <c r="Q16" s="992"/>
      <c r="R16" s="993"/>
      <c r="S16" s="328"/>
    </row>
    <row r="17" spans="1:19" s="17" customFormat="1" ht="18" customHeight="1" x14ac:dyDescent="0.2">
      <c r="A17" s="139"/>
      <c r="B17" s="262" t="s">
        <v>32</v>
      </c>
      <c r="C17" s="155"/>
      <c r="D17" s="152"/>
      <c r="E17" s="144"/>
      <c r="F17" s="154"/>
      <c r="G17" s="983">
        <f>'1.Antrag'!G19:Q19</f>
        <v>0</v>
      </c>
      <c r="H17" s="983"/>
      <c r="I17" s="983"/>
      <c r="J17" s="983"/>
      <c r="K17" s="983"/>
      <c r="L17" s="983"/>
      <c r="M17" s="983"/>
      <c r="N17" s="983"/>
      <c r="O17" s="983"/>
      <c r="P17" s="983"/>
      <c r="Q17" s="983"/>
      <c r="R17" s="269"/>
      <c r="S17" s="328"/>
    </row>
    <row r="18" spans="1:19" s="17" customFormat="1" ht="15" customHeight="1" x14ac:dyDescent="0.2">
      <c r="A18" s="139"/>
      <c r="B18" s="262" t="s">
        <v>5</v>
      </c>
      <c r="C18" s="155"/>
      <c r="D18" s="152"/>
      <c r="E18" s="144"/>
      <c r="F18" s="156"/>
      <c r="G18" s="983">
        <f>'1.Antrag'!G21:Q21</f>
        <v>0</v>
      </c>
      <c r="H18" s="983"/>
      <c r="I18" s="983"/>
      <c r="J18" s="983"/>
      <c r="K18" s="983"/>
      <c r="L18" s="983"/>
      <c r="M18" s="983"/>
      <c r="N18" s="983"/>
      <c r="O18" s="983"/>
      <c r="P18" s="983"/>
      <c r="Q18" s="983"/>
      <c r="R18" s="270"/>
      <c r="S18" s="328"/>
    </row>
    <row r="19" spans="1:19" s="17" customFormat="1" ht="15" customHeight="1" x14ac:dyDescent="0.2">
      <c r="A19" s="139"/>
      <c r="B19" s="262" t="s">
        <v>33</v>
      </c>
      <c r="C19" s="155"/>
      <c r="D19" s="152"/>
      <c r="E19" s="144"/>
      <c r="F19" s="154"/>
      <c r="G19" s="983">
        <f>'1.Antrag'!G22:Q22</f>
        <v>0</v>
      </c>
      <c r="H19" s="983"/>
      <c r="I19" s="983"/>
      <c r="J19" s="983"/>
      <c r="K19" s="983"/>
      <c r="L19" s="983"/>
      <c r="M19" s="983"/>
      <c r="N19" s="983"/>
      <c r="O19" s="983"/>
      <c r="P19" s="983"/>
      <c r="Q19" s="983"/>
      <c r="R19" s="269"/>
      <c r="S19" s="328"/>
    </row>
    <row r="20" spans="1:19" s="17" customFormat="1" ht="15" customHeight="1" x14ac:dyDescent="0.2">
      <c r="A20" s="139"/>
      <c r="B20" s="262" t="s">
        <v>34</v>
      </c>
      <c r="C20" s="155"/>
      <c r="D20" s="152"/>
      <c r="E20" s="144"/>
      <c r="F20" s="154"/>
      <c r="G20" s="983">
        <f>'1.Antrag'!G23:Q23</f>
        <v>0</v>
      </c>
      <c r="H20" s="983"/>
      <c r="I20" s="983"/>
      <c r="J20" s="983"/>
      <c r="K20" s="983"/>
      <c r="L20" s="983"/>
      <c r="M20" s="983"/>
      <c r="N20" s="983"/>
      <c r="O20" s="983"/>
      <c r="P20" s="983"/>
      <c r="Q20" s="983"/>
      <c r="R20" s="269"/>
      <c r="S20" s="328"/>
    </row>
    <row r="21" spans="1:19" s="17" customFormat="1" ht="3.95" customHeight="1" x14ac:dyDescent="0.2">
      <c r="A21" s="139"/>
      <c r="B21" s="271"/>
      <c r="C21" s="272"/>
      <c r="D21" s="273"/>
      <c r="E21" s="274"/>
      <c r="F21" s="1015"/>
      <c r="G21" s="1015"/>
      <c r="H21" s="1015"/>
      <c r="I21" s="1015"/>
      <c r="J21" s="1015"/>
      <c r="K21" s="1015"/>
      <c r="L21" s="1015"/>
      <c r="M21" s="1015"/>
      <c r="N21" s="1015"/>
      <c r="O21" s="1015"/>
      <c r="P21" s="1015"/>
      <c r="Q21" s="1015"/>
      <c r="R21" s="1016"/>
      <c r="S21" s="328"/>
    </row>
    <row r="22" spans="1:19" s="17" customFormat="1" ht="3.95" customHeight="1" x14ac:dyDescent="0.2">
      <c r="A22" s="139"/>
      <c r="B22" s="157"/>
      <c r="C22" s="157"/>
      <c r="D22" s="158"/>
      <c r="E22" s="159"/>
      <c r="F22" s="330"/>
      <c r="G22" s="330"/>
      <c r="H22" s="330"/>
      <c r="I22" s="330"/>
      <c r="J22" s="330"/>
      <c r="K22" s="330"/>
      <c r="L22" s="330"/>
      <c r="M22" s="330"/>
      <c r="N22" s="330"/>
      <c r="O22" s="330"/>
      <c r="P22" s="330"/>
      <c r="Q22" s="330"/>
      <c r="R22" s="330"/>
      <c r="S22" s="328"/>
    </row>
    <row r="23" spans="1:19" s="17" customFormat="1" ht="3.95" customHeight="1" x14ac:dyDescent="0.2">
      <c r="A23" s="139"/>
      <c r="B23" s="157"/>
      <c r="C23" s="157"/>
      <c r="D23" s="158"/>
      <c r="E23" s="159"/>
      <c r="F23" s="330"/>
      <c r="G23" s="330"/>
      <c r="H23" s="330"/>
      <c r="I23" s="330"/>
      <c r="J23" s="330"/>
      <c r="K23" s="330"/>
      <c r="L23" s="330"/>
      <c r="M23" s="330"/>
      <c r="N23" s="330"/>
      <c r="O23" s="330"/>
      <c r="P23" s="330"/>
      <c r="Q23" s="330"/>
      <c r="R23" s="330"/>
      <c r="S23" s="328"/>
    </row>
    <row r="24" spans="1:19" s="17" customFormat="1" ht="3.95" customHeight="1" x14ac:dyDescent="0.2">
      <c r="A24" s="139"/>
      <c r="B24" s="157"/>
      <c r="C24" s="157"/>
      <c r="D24" s="158"/>
      <c r="E24" s="159"/>
      <c r="F24" s="330"/>
      <c r="G24" s="330"/>
      <c r="H24" s="330"/>
      <c r="I24" s="330"/>
      <c r="J24" s="330"/>
      <c r="K24" s="330"/>
      <c r="L24" s="330"/>
      <c r="M24" s="330"/>
      <c r="N24" s="330"/>
      <c r="O24" s="330"/>
      <c r="P24" s="330"/>
      <c r="Q24" s="330"/>
      <c r="R24" s="330"/>
      <c r="S24" s="328"/>
    </row>
    <row r="25" spans="1:19" s="17" customFormat="1" ht="3.95" customHeight="1" x14ac:dyDescent="0.2">
      <c r="A25" s="139"/>
      <c r="B25" s="160"/>
      <c r="C25" s="161"/>
      <c r="D25" s="161"/>
      <c r="E25" s="1017" t="s">
        <v>20</v>
      </c>
      <c r="F25" s="162"/>
      <c r="G25" s="163"/>
      <c r="H25" s="163"/>
      <c r="I25" s="163"/>
      <c r="J25" s="164"/>
      <c r="K25" s="164"/>
      <c r="L25" s="164"/>
      <c r="M25" s="164"/>
      <c r="N25" s="164"/>
      <c r="O25" s="164"/>
      <c r="P25" s="164"/>
      <c r="Q25" s="164"/>
      <c r="R25" s="165"/>
      <c r="S25" s="328"/>
    </row>
    <row r="26" spans="1:19" s="17" customFormat="1" ht="19.5" customHeight="1" x14ac:dyDescent="0.2">
      <c r="A26" s="139">
        <v>3</v>
      </c>
      <c r="B26" s="1020" t="s">
        <v>126</v>
      </c>
      <c r="C26" s="1021"/>
      <c r="D26" s="1021"/>
      <c r="E26" s="1018"/>
      <c r="F26" s="166"/>
      <c r="G26" s="167">
        <f>IF((Q26&lt;1),IF((H15+M15)=0,0,IF((H15&gt;M15),1,M15-H15+1)),0)</f>
        <v>0</v>
      </c>
      <c r="H26" s="167"/>
      <c r="I26" s="1030" t="s">
        <v>121</v>
      </c>
      <c r="J26" s="1030"/>
      <c r="K26" s="1030"/>
      <c r="L26" s="1030"/>
      <c r="M26" s="1030"/>
      <c r="N26" s="1030"/>
      <c r="O26" s="1030"/>
      <c r="P26" s="168"/>
      <c r="Q26" s="254"/>
      <c r="R26" s="169"/>
      <c r="S26" s="150"/>
    </row>
    <row r="27" spans="1:19" s="17" customFormat="1" ht="3.95" customHeight="1" x14ac:dyDescent="0.2">
      <c r="A27" s="139"/>
      <c r="B27" s="170"/>
      <c r="C27" s="171"/>
      <c r="D27" s="172"/>
      <c r="E27" s="1019"/>
      <c r="F27" s="173"/>
      <c r="G27" s="174"/>
      <c r="H27" s="174"/>
      <c r="I27" s="174"/>
      <c r="J27" s="175"/>
      <c r="K27" s="175"/>
      <c r="L27" s="175"/>
      <c r="M27" s="175"/>
      <c r="N27" s="174"/>
      <c r="O27" s="174"/>
      <c r="P27" s="174"/>
      <c r="Q27" s="174"/>
      <c r="R27" s="176"/>
      <c r="S27" s="328"/>
    </row>
    <row r="28" spans="1:19" s="17" customFormat="1" ht="3.95" customHeight="1" x14ac:dyDescent="0.2">
      <c r="A28" s="139"/>
      <c r="B28" s="177"/>
      <c r="C28" s="177"/>
      <c r="D28" s="178"/>
      <c r="E28" s="178"/>
      <c r="F28" s="179"/>
      <c r="G28" s="180"/>
      <c r="H28" s="180"/>
      <c r="I28" s="180"/>
      <c r="J28" s="181"/>
      <c r="K28" s="181"/>
      <c r="L28" s="181"/>
      <c r="M28" s="181"/>
      <c r="N28" s="180"/>
      <c r="O28" s="180"/>
      <c r="P28" s="329"/>
      <c r="Q28" s="329"/>
      <c r="R28" s="329"/>
      <c r="S28" s="328"/>
    </row>
    <row r="29" spans="1:19" s="17" customFormat="1" ht="3.95" customHeight="1" x14ac:dyDescent="0.2">
      <c r="A29" s="139"/>
      <c r="B29" s="177"/>
      <c r="C29" s="177"/>
      <c r="D29" s="178"/>
      <c r="E29" s="178"/>
      <c r="F29" s="179"/>
      <c r="G29" s="180"/>
      <c r="H29" s="180"/>
      <c r="I29" s="180"/>
      <c r="J29" s="181"/>
      <c r="K29" s="181"/>
      <c r="L29" s="181"/>
      <c r="M29" s="181"/>
      <c r="N29" s="180"/>
      <c r="O29" s="180"/>
      <c r="P29" s="329"/>
      <c r="Q29" s="329"/>
      <c r="R29" s="329"/>
      <c r="S29" s="328"/>
    </row>
    <row r="30" spans="1:19" s="17" customFormat="1" ht="3.95" customHeight="1" x14ac:dyDescent="0.2">
      <c r="A30" s="139"/>
      <c r="B30" s="177"/>
      <c r="C30" s="177"/>
      <c r="D30" s="178"/>
      <c r="E30" s="178"/>
      <c r="F30" s="179"/>
      <c r="G30" s="180"/>
      <c r="H30" s="180"/>
      <c r="I30" s="180"/>
      <c r="J30" s="181"/>
      <c r="K30" s="181"/>
      <c r="L30" s="181"/>
      <c r="M30" s="181"/>
      <c r="N30" s="180"/>
      <c r="O30" s="180"/>
      <c r="P30" s="329"/>
      <c r="Q30" s="329"/>
      <c r="R30" s="329"/>
      <c r="S30" s="328"/>
    </row>
    <row r="31" spans="1:19" s="17" customFormat="1" ht="3.95" customHeight="1" x14ac:dyDescent="0.2">
      <c r="A31" s="139"/>
      <c r="B31" s="182"/>
      <c r="C31" s="183"/>
      <c r="D31" s="184"/>
      <c r="E31" s="1022" t="s">
        <v>20</v>
      </c>
      <c r="F31" s="162"/>
      <c r="G31" s="185"/>
      <c r="H31" s="185"/>
      <c r="I31" s="185"/>
      <c r="J31" s="186"/>
      <c r="K31" s="186"/>
      <c r="L31" s="186"/>
      <c r="M31" s="186"/>
      <c r="N31" s="185"/>
      <c r="O31" s="185"/>
      <c r="P31" s="185"/>
      <c r="Q31" s="185"/>
      <c r="R31" s="187"/>
      <c r="S31" s="328"/>
    </row>
    <row r="32" spans="1:19" s="17" customFormat="1" ht="19.5" customHeight="1" x14ac:dyDescent="0.2">
      <c r="A32" s="139">
        <v>4</v>
      </c>
      <c r="B32" s="1024" t="s">
        <v>35</v>
      </c>
      <c r="C32" s="1025"/>
      <c r="D32" s="1025"/>
      <c r="E32" s="1023"/>
      <c r="F32" s="166"/>
      <c r="G32" s="254"/>
      <c r="H32" s="167"/>
      <c r="I32" s="1026"/>
      <c r="J32" s="1026"/>
      <c r="K32" s="1026"/>
      <c r="L32" s="168"/>
      <c r="M32" s="1026"/>
      <c r="N32" s="1026"/>
      <c r="O32" s="1026"/>
      <c r="P32" s="167"/>
      <c r="Q32" s="167">
        <f>G32-I32-M32</f>
        <v>0</v>
      </c>
      <c r="R32" s="188"/>
      <c r="S32" s="328"/>
    </row>
    <row r="33" spans="1:19" s="17" customFormat="1" ht="2.1" customHeight="1" x14ac:dyDescent="0.2">
      <c r="A33" s="139"/>
      <c r="B33" s="189"/>
      <c r="C33" s="190"/>
      <c r="D33" s="190"/>
      <c r="E33" s="1023"/>
      <c r="F33" s="166"/>
      <c r="G33" s="167"/>
      <c r="H33" s="167"/>
      <c r="I33" s="1027" t="s">
        <v>94</v>
      </c>
      <c r="J33" s="1027"/>
      <c r="K33" s="1027"/>
      <c r="L33" s="168"/>
      <c r="M33" s="1027" t="s">
        <v>95</v>
      </c>
      <c r="N33" s="1027"/>
      <c r="O33" s="1027"/>
      <c r="P33" s="167"/>
      <c r="Q33" s="1027" t="s">
        <v>96</v>
      </c>
      <c r="R33" s="188"/>
      <c r="S33" s="328"/>
    </row>
    <row r="34" spans="1:19" s="17" customFormat="1" ht="2.1" customHeight="1" x14ac:dyDescent="0.2">
      <c r="A34" s="139"/>
      <c r="B34" s="189"/>
      <c r="C34" s="190"/>
      <c r="D34" s="190"/>
      <c r="E34" s="190"/>
      <c r="F34" s="166"/>
      <c r="G34" s="167"/>
      <c r="H34" s="167"/>
      <c r="I34" s="1027"/>
      <c r="J34" s="1027"/>
      <c r="K34" s="1027"/>
      <c r="L34" s="168"/>
      <c r="M34" s="1027"/>
      <c r="N34" s="1027"/>
      <c r="O34" s="1027"/>
      <c r="P34" s="167"/>
      <c r="Q34" s="1027"/>
      <c r="R34" s="188"/>
      <c r="S34" s="328"/>
    </row>
    <row r="35" spans="1:19" s="17" customFormat="1" ht="20.25" customHeight="1" x14ac:dyDescent="0.2">
      <c r="A35" s="139">
        <v>5</v>
      </c>
      <c r="B35" s="1028" t="s">
        <v>120</v>
      </c>
      <c r="C35" s="1029"/>
      <c r="D35" s="1029"/>
      <c r="E35" s="191"/>
      <c r="F35" s="166"/>
      <c r="G35" s="254"/>
      <c r="H35" s="167"/>
      <c r="I35" s="1027"/>
      <c r="J35" s="1027"/>
      <c r="K35" s="1027"/>
      <c r="L35" s="168"/>
      <c r="M35" s="1027"/>
      <c r="N35" s="1027"/>
      <c r="O35" s="1027"/>
      <c r="P35" s="167"/>
      <c r="Q35" s="1027"/>
      <c r="R35" s="169"/>
      <c r="S35" s="328"/>
    </row>
    <row r="36" spans="1:19" s="17" customFormat="1" ht="3.95" customHeight="1" x14ac:dyDescent="0.2">
      <c r="A36" s="139"/>
      <c r="B36" s="192"/>
      <c r="C36" s="193"/>
      <c r="D36" s="193"/>
      <c r="E36" s="194"/>
      <c r="F36" s="166"/>
      <c r="G36" s="167"/>
      <c r="H36" s="167"/>
      <c r="I36" s="167"/>
      <c r="J36" s="168"/>
      <c r="K36" s="168"/>
      <c r="L36" s="168"/>
      <c r="M36" s="168"/>
      <c r="N36" s="195"/>
      <c r="O36" s="195"/>
      <c r="P36" s="195"/>
      <c r="Q36" s="167"/>
      <c r="R36" s="188"/>
      <c r="S36" s="328"/>
    </row>
    <row r="37" spans="1:19" s="17" customFormat="1" ht="3.95" customHeight="1" x14ac:dyDescent="0.2">
      <c r="A37" s="139"/>
      <c r="B37" s="196"/>
      <c r="C37" s="197"/>
      <c r="D37" s="198"/>
      <c r="E37" s="198"/>
      <c r="F37" s="166"/>
      <c r="G37" s="167"/>
      <c r="H37" s="167"/>
      <c r="I37" s="167"/>
      <c r="J37" s="168"/>
      <c r="K37" s="168"/>
      <c r="L37" s="168"/>
      <c r="M37" s="168"/>
      <c r="N37" s="168"/>
      <c r="O37" s="168"/>
      <c r="P37" s="168"/>
      <c r="Q37" s="167"/>
      <c r="R37" s="188"/>
      <c r="S37" s="328"/>
    </row>
    <row r="38" spans="1:19" s="17" customFormat="1" ht="19.5" customHeight="1" x14ac:dyDescent="0.2">
      <c r="A38" s="139">
        <v>6</v>
      </c>
      <c r="B38" s="997" t="s">
        <v>102</v>
      </c>
      <c r="C38" s="998"/>
      <c r="D38" s="998"/>
      <c r="E38" s="199"/>
      <c r="F38" s="166"/>
      <c r="G38" s="254"/>
      <c r="H38" s="167"/>
      <c r="I38" s="999" t="s">
        <v>122</v>
      </c>
      <c r="J38" s="999"/>
      <c r="K38" s="999"/>
      <c r="L38" s="999"/>
      <c r="M38" s="999"/>
      <c r="N38" s="999"/>
      <c r="O38" s="999"/>
      <c r="P38" s="167"/>
      <c r="Q38" s="254"/>
      <c r="R38" s="169"/>
      <c r="S38" s="150"/>
    </row>
    <row r="39" spans="1:19" s="17" customFormat="1" ht="3.95" customHeight="1" x14ac:dyDescent="0.2">
      <c r="A39" s="139"/>
      <c r="B39" s="620"/>
      <c r="C39" s="621"/>
      <c r="D39" s="621"/>
      <c r="E39" s="200"/>
      <c r="F39" s="173"/>
      <c r="G39" s="174"/>
      <c r="H39" s="174"/>
      <c r="I39" s="174"/>
      <c r="J39" s="175"/>
      <c r="K39" s="175"/>
      <c r="L39" s="175"/>
      <c r="M39" s="175"/>
      <c r="N39" s="175"/>
      <c r="O39" s="175"/>
      <c r="P39" s="175"/>
      <c r="Q39" s="175"/>
      <c r="R39" s="176"/>
      <c r="S39" s="150"/>
    </row>
    <row r="40" spans="1:19" s="17" customFormat="1" ht="3.95" customHeight="1" x14ac:dyDescent="0.2">
      <c r="A40" s="139"/>
      <c r="B40" s="622"/>
      <c r="C40" s="622"/>
      <c r="D40" s="622"/>
      <c r="E40" s="179"/>
      <c r="F40" s="179"/>
      <c r="G40" s="201"/>
      <c r="H40" s="201"/>
      <c r="I40" s="201"/>
      <c r="J40" s="202"/>
      <c r="K40" s="202"/>
      <c r="L40" s="202"/>
      <c r="M40" s="202"/>
      <c r="N40" s="202"/>
      <c r="O40" s="326"/>
      <c r="P40" s="326"/>
      <c r="Q40" s="326"/>
      <c r="R40" s="327"/>
      <c r="S40" s="150"/>
    </row>
    <row r="41" spans="1:19" s="17" customFormat="1" ht="3.95" customHeight="1" x14ac:dyDescent="0.2">
      <c r="A41" s="139"/>
      <c r="B41" s="622"/>
      <c r="C41" s="622"/>
      <c r="D41" s="622"/>
      <c r="E41" s="179"/>
      <c r="F41" s="179"/>
      <c r="G41" s="201"/>
      <c r="H41" s="201"/>
      <c r="I41" s="201"/>
      <c r="J41" s="202"/>
      <c r="K41" s="202"/>
      <c r="L41" s="202"/>
      <c r="M41" s="202"/>
      <c r="N41" s="202"/>
      <c r="O41" s="326"/>
      <c r="P41" s="326"/>
      <c r="Q41" s="326"/>
      <c r="R41" s="327"/>
      <c r="S41" s="150"/>
    </row>
    <row r="42" spans="1:19" s="17" customFormat="1" ht="3.95" customHeight="1" x14ac:dyDescent="0.2">
      <c r="A42" s="139"/>
      <c r="B42" s="622"/>
      <c r="C42" s="622"/>
      <c r="D42" s="622"/>
      <c r="E42" s="179"/>
      <c r="F42" s="179"/>
      <c r="G42" s="201"/>
      <c r="H42" s="201"/>
      <c r="I42" s="201"/>
      <c r="J42" s="202"/>
      <c r="K42" s="202"/>
      <c r="L42" s="202"/>
      <c r="M42" s="202"/>
      <c r="N42" s="202"/>
      <c r="O42" s="326"/>
      <c r="P42" s="326"/>
      <c r="Q42" s="326"/>
      <c r="R42" s="327"/>
      <c r="S42" s="150"/>
    </row>
    <row r="43" spans="1:19" s="17" customFormat="1" ht="3.95" customHeight="1" x14ac:dyDescent="0.25">
      <c r="A43" s="139"/>
      <c r="B43" s="623"/>
      <c r="C43" s="624"/>
      <c r="D43" s="625"/>
      <c r="E43" s="1001" t="s">
        <v>20</v>
      </c>
      <c r="F43" s="203"/>
      <c r="G43" s="1000"/>
      <c r="H43" s="1000"/>
      <c r="I43" s="1000"/>
      <c r="J43" s="1000"/>
      <c r="K43" s="1000"/>
      <c r="L43" s="1000"/>
      <c r="M43" s="1000"/>
      <c r="N43" s="1000"/>
      <c r="O43" s="255"/>
      <c r="P43" s="255"/>
      <c r="Q43" s="203"/>
      <c r="R43" s="204"/>
      <c r="S43" s="150"/>
    </row>
    <row r="44" spans="1:19" s="17" customFormat="1" ht="20.100000000000001" customHeight="1" x14ac:dyDescent="0.2">
      <c r="A44" s="139"/>
      <c r="B44" s="1003" t="s">
        <v>97</v>
      </c>
      <c r="C44" s="1003"/>
      <c r="D44" s="1003"/>
      <c r="E44" s="1002"/>
      <c r="F44" s="1004"/>
      <c r="G44" s="1005"/>
      <c r="H44" s="1005"/>
      <c r="I44" s="1005"/>
      <c r="J44" s="1005"/>
      <c r="K44" s="1005"/>
      <c r="L44" s="1005"/>
      <c r="M44" s="1005"/>
      <c r="N44" s="1005"/>
      <c r="O44" s="253"/>
      <c r="P44" s="253"/>
      <c r="Q44" s="1006"/>
      <c r="R44" s="1007"/>
      <c r="S44" s="150"/>
    </row>
    <row r="45" spans="1:19" s="17" customFormat="1" ht="2.1" customHeight="1" x14ac:dyDescent="0.25">
      <c r="A45" s="139"/>
      <c r="B45" s="626"/>
      <c r="C45" s="627"/>
      <c r="D45" s="628"/>
      <c r="E45" s="1002"/>
      <c r="F45" s="1004"/>
      <c r="G45" s="1005"/>
      <c r="H45" s="1005"/>
      <c r="I45" s="1005"/>
      <c r="J45" s="1005"/>
      <c r="K45" s="1005"/>
      <c r="L45" s="1005"/>
      <c r="M45" s="1005"/>
      <c r="N45" s="1005"/>
      <c r="O45" s="206"/>
      <c r="P45" s="206"/>
      <c r="Q45" s="1006"/>
      <c r="R45" s="1007"/>
      <c r="S45" s="150"/>
    </row>
    <row r="46" spans="1:19" s="17" customFormat="1" ht="2.1" customHeight="1" x14ac:dyDescent="0.25">
      <c r="A46" s="139"/>
      <c r="B46" s="626"/>
      <c r="C46" s="627"/>
      <c r="D46" s="628"/>
      <c r="E46" s="207"/>
      <c r="F46" s="208"/>
      <c r="G46" s="209"/>
      <c r="H46" s="209"/>
      <c r="I46" s="209"/>
      <c r="J46" s="209"/>
      <c r="K46" s="209"/>
      <c r="L46" s="209"/>
      <c r="M46" s="209"/>
      <c r="N46" s="209"/>
      <c r="O46" s="210"/>
      <c r="P46" s="210"/>
      <c r="Q46" s="250"/>
      <c r="R46" s="211"/>
      <c r="S46" s="212"/>
    </row>
    <row r="47" spans="1:19" s="17" customFormat="1" ht="2.1" customHeight="1" x14ac:dyDescent="0.25">
      <c r="A47" s="139"/>
      <c r="B47" s="626"/>
      <c r="C47" s="627"/>
      <c r="D47" s="628"/>
      <c r="E47" s="207"/>
      <c r="F47" s="208"/>
      <c r="G47" s="209"/>
      <c r="H47" s="209"/>
      <c r="I47" s="209"/>
      <c r="J47" s="209"/>
      <c r="K47" s="209"/>
      <c r="L47" s="209"/>
      <c r="M47" s="209"/>
      <c r="N47" s="209"/>
      <c r="O47" s="210"/>
      <c r="P47" s="210"/>
      <c r="Q47" s="250"/>
      <c r="R47" s="211"/>
      <c r="S47" s="212"/>
    </row>
    <row r="48" spans="1:19" s="17" customFormat="1" ht="14.1" customHeight="1" x14ac:dyDescent="0.2">
      <c r="A48" s="139"/>
      <c r="B48" s="1013" t="s">
        <v>38</v>
      </c>
      <c r="C48" s="1014"/>
      <c r="D48" s="629"/>
      <c r="E48" s="213"/>
      <c r="F48" s="1008" t="s">
        <v>39</v>
      </c>
      <c r="G48" s="1009"/>
      <c r="H48" s="483"/>
      <c r="I48" s="483"/>
      <c r="J48" s="483"/>
      <c r="K48" s="1010" t="s">
        <v>40</v>
      </c>
      <c r="L48" s="1010"/>
      <c r="M48" s="1010"/>
      <c r="N48" s="1010"/>
      <c r="O48" s="1010" t="s">
        <v>41</v>
      </c>
      <c r="P48" s="1010"/>
      <c r="Q48" s="1011" t="s">
        <v>42</v>
      </c>
      <c r="R48" s="1012"/>
      <c r="S48" s="150"/>
    </row>
    <row r="49" spans="1:19" s="17" customFormat="1" ht="18" customHeight="1" x14ac:dyDescent="0.2">
      <c r="A49" s="139">
        <v>7</v>
      </c>
      <c r="B49" s="1083" t="s">
        <v>182</v>
      </c>
      <c r="C49" s="1084"/>
      <c r="D49" s="630"/>
      <c r="E49" s="214"/>
      <c r="F49" s="1041" t="s">
        <v>134</v>
      </c>
      <c r="G49" s="1041"/>
      <c r="H49" s="1041"/>
      <c r="I49" s="1041"/>
      <c r="J49" s="1041"/>
      <c r="K49" s="879"/>
      <c r="L49" s="879"/>
      <c r="M49" s="879"/>
      <c r="N49" s="879"/>
      <c r="O49" s="1032"/>
      <c r="P49" s="1032"/>
      <c r="Q49" s="1042">
        <f>K49*O49</f>
        <v>0</v>
      </c>
      <c r="R49" s="1043"/>
      <c r="S49" s="150"/>
    </row>
    <row r="50" spans="1:19" s="17" customFormat="1" ht="18" customHeight="1" x14ac:dyDescent="0.2">
      <c r="A50" s="139">
        <v>8</v>
      </c>
      <c r="B50" s="1083"/>
      <c r="C50" s="1084"/>
      <c r="D50" s="630"/>
      <c r="E50" s="214"/>
      <c r="F50" s="1044"/>
      <c r="G50" s="1044"/>
      <c r="H50" s="1044"/>
      <c r="I50" s="1044"/>
      <c r="J50" s="1044"/>
      <c r="K50" s="1045"/>
      <c r="L50" s="1045"/>
      <c r="M50" s="1045"/>
      <c r="N50" s="1045"/>
      <c r="O50" s="1046"/>
      <c r="P50" s="1046"/>
      <c r="Q50" s="1033">
        <f t="shared" ref="Q50:Q52" si="0">K50*O50</f>
        <v>0</v>
      </c>
      <c r="R50" s="1034"/>
      <c r="S50" s="150"/>
    </row>
    <row r="51" spans="1:19" s="17" customFormat="1" ht="18" customHeight="1" x14ac:dyDescent="0.2">
      <c r="A51" s="139">
        <v>9</v>
      </c>
      <c r="B51" s="631"/>
      <c r="C51" s="630"/>
      <c r="D51" s="630"/>
      <c r="E51" s="215"/>
      <c r="F51" s="1031"/>
      <c r="G51" s="1031"/>
      <c r="H51" s="1031"/>
      <c r="I51" s="1031"/>
      <c r="J51" s="1031"/>
      <c r="K51" s="879"/>
      <c r="L51" s="879"/>
      <c r="M51" s="879"/>
      <c r="N51" s="879"/>
      <c r="O51" s="1032"/>
      <c r="P51" s="1032"/>
      <c r="Q51" s="1033">
        <f t="shared" si="0"/>
        <v>0</v>
      </c>
      <c r="R51" s="1034"/>
      <c r="S51" s="150"/>
    </row>
    <row r="52" spans="1:19" s="17" customFormat="1" ht="18" customHeight="1" x14ac:dyDescent="0.2">
      <c r="A52" s="139">
        <v>10</v>
      </c>
      <c r="B52" s="632"/>
      <c r="C52" s="633"/>
      <c r="D52" s="633"/>
      <c r="E52" s="215"/>
      <c r="F52" s="1031"/>
      <c r="G52" s="1031"/>
      <c r="H52" s="1031"/>
      <c r="I52" s="1031"/>
      <c r="J52" s="1031"/>
      <c r="K52" s="879"/>
      <c r="L52" s="879"/>
      <c r="M52" s="879"/>
      <c r="N52" s="879"/>
      <c r="O52" s="1032"/>
      <c r="P52" s="1032"/>
      <c r="Q52" s="1033">
        <f t="shared" si="0"/>
        <v>0</v>
      </c>
      <c r="R52" s="1034"/>
      <c r="S52" s="150"/>
    </row>
    <row r="53" spans="1:19" s="17" customFormat="1" ht="20.100000000000001" customHeight="1" x14ac:dyDescent="0.2">
      <c r="A53" s="139"/>
      <c r="B53" s="632"/>
      <c r="C53" s="633"/>
      <c r="D53" s="633"/>
      <c r="E53" s="215"/>
      <c r="F53" s="1035" t="s">
        <v>43</v>
      </c>
      <c r="G53" s="1035"/>
      <c r="H53" s="1035"/>
      <c r="I53" s="1035"/>
      <c r="J53" s="1035"/>
      <c r="K53" s="1035"/>
      <c r="L53" s="1035"/>
      <c r="M53" s="1035"/>
      <c r="N53" s="1035"/>
      <c r="O53" s="1035"/>
      <c r="P53" s="1035"/>
      <c r="Q53" s="1036">
        <f>Q49+Q50+Q51+Q52</f>
        <v>0</v>
      </c>
      <c r="R53" s="1037"/>
      <c r="S53" s="150"/>
    </row>
    <row r="54" spans="1:19" s="17" customFormat="1" ht="18" customHeight="1" x14ac:dyDescent="0.2">
      <c r="A54" s="139"/>
      <c r="B54" s="632"/>
      <c r="C54" s="633"/>
      <c r="D54" s="633"/>
      <c r="E54" s="636"/>
      <c r="F54" s="619"/>
      <c r="G54" s="640"/>
      <c r="H54" s="640"/>
      <c r="I54" s="640"/>
      <c r="J54" s="640"/>
      <c r="K54" s="640"/>
      <c r="L54" s="640"/>
      <c r="M54" s="640"/>
      <c r="N54" s="640"/>
      <c r="O54" s="640"/>
      <c r="P54" s="640"/>
      <c r="Q54" s="217"/>
      <c r="R54" s="218"/>
      <c r="S54" s="150"/>
    </row>
    <row r="55" spans="1:19" s="17" customFormat="1" ht="14.1" customHeight="1" x14ac:dyDescent="0.2">
      <c r="A55" s="139"/>
      <c r="B55" s="1039" t="s">
        <v>44</v>
      </c>
      <c r="C55" s="1040"/>
      <c r="D55" s="634"/>
      <c r="E55" s="636"/>
      <c r="F55" s="641" t="s">
        <v>98</v>
      </c>
      <c r="G55" s="640"/>
      <c r="H55" s="640"/>
      <c r="I55" s="640"/>
      <c r="J55" s="640"/>
      <c r="K55" s="640"/>
      <c r="L55" s="640"/>
      <c r="M55" s="640"/>
      <c r="N55" s="640"/>
      <c r="O55" s="1038" t="s">
        <v>41</v>
      </c>
      <c r="P55" s="1038"/>
      <c r="Q55" s="1011" t="s">
        <v>183</v>
      </c>
      <c r="R55" s="1012"/>
      <c r="S55" s="150"/>
    </row>
    <row r="56" spans="1:19" s="17" customFormat="1" ht="20.100000000000001" customHeight="1" x14ac:dyDescent="0.2">
      <c r="A56" s="139">
        <v>11</v>
      </c>
      <c r="B56" s="631"/>
      <c r="C56" s="630"/>
      <c r="D56" s="630"/>
      <c r="E56" s="642"/>
      <c r="F56" s="1047" t="s">
        <v>164</v>
      </c>
      <c r="G56" s="1047"/>
      <c r="H56" s="1047"/>
      <c r="I56" s="1047"/>
      <c r="J56" s="1047"/>
      <c r="K56" s="1047"/>
      <c r="L56" s="1047"/>
      <c r="M56" s="1047"/>
      <c r="N56" s="1047"/>
      <c r="O56" s="1048">
        <f>G35</f>
        <v>0</v>
      </c>
      <c r="P56" s="1049"/>
      <c r="Q56" s="1050"/>
      <c r="R56" s="1051"/>
      <c r="S56" s="150"/>
    </row>
    <row r="57" spans="1:19" s="17" customFormat="1" ht="20.100000000000001" customHeight="1" x14ac:dyDescent="0.2">
      <c r="A57" s="139"/>
      <c r="B57" s="631"/>
      <c r="C57" s="630"/>
      <c r="D57" s="630"/>
      <c r="E57" s="636"/>
      <c r="F57" s="1052" t="s">
        <v>45</v>
      </c>
      <c r="G57" s="1052"/>
      <c r="H57" s="1052"/>
      <c r="I57" s="1052"/>
      <c r="J57" s="1052"/>
      <c r="K57" s="1052"/>
      <c r="L57" s="1052"/>
      <c r="M57" s="1052"/>
      <c r="N57" s="1052"/>
      <c r="O57" s="1052"/>
      <c r="P57" s="1052"/>
      <c r="Q57" s="1036">
        <f>Q56</f>
        <v>0</v>
      </c>
      <c r="R57" s="1037"/>
      <c r="S57" s="150"/>
    </row>
    <row r="58" spans="1:19" s="17" customFormat="1" ht="6" customHeight="1" x14ac:dyDescent="0.2">
      <c r="A58" s="139"/>
      <c r="B58" s="632"/>
      <c r="C58" s="633"/>
      <c r="D58" s="633"/>
      <c r="E58" s="636"/>
      <c r="F58" s="641"/>
      <c r="G58" s="640"/>
      <c r="H58" s="640"/>
      <c r="I58" s="640"/>
      <c r="J58" s="640"/>
      <c r="K58" s="640"/>
      <c r="L58" s="640"/>
      <c r="M58" s="640"/>
      <c r="N58" s="640"/>
      <c r="O58" s="1053"/>
      <c r="P58" s="1053"/>
      <c r="Q58" s="217"/>
      <c r="R58" s="218"/>
      <c r="S58" s="150"/>
    </row>
    <row r="59" spans="1:19" s="17" customFormat="1" ht="6" customHeight="1" x14ac:dyDescent="0.2">
      <c r="A59" s="139"/>
      <c r="B59" s="632"/>
      <c r="C59" s="633"/>
      <c r="D59" s="633"/>
      <c r="E59" s="636"/>
      <c r="F59" s="641"/>
      <c r="G59" s="640"/>
      <c r="H59" s="640"/>
      <c r="I59" s="640"/>
      <c r="J59" s="640"/>
      <c r="K59" s="640"/>
      <c r="L59" s="640"/>
      <c r="M59" s="640"/>
      <c r="N59" s="640"/>
      <c r="O59" s="643"/>
      <c r="P59" s="643"/>
      <c r="Q59" s="217"/>
      <c r="R59" s="218"/>
      <c r="S59" s="150"/>
    </row>
    <row r="60" spans="1:19" s="17" customFormat="1" ht="6" customHeight="1" x14ac:dyDescent="0.2">
      <c r="A60" s="139"/>
      <c r="B60" s="632"/>
      <c r="C60" s="633"/>
      <c r="D60" s="633"/>
      <c r="E60" s="636"/>
      <c r="F60" s="641"/>
      <c r="G60" s="640"/>
      <c r="H60" s="640"/>
      <c r="I60" s="640"/>
      <c r="J60" s="640"/>
      <c r="K60" s="640"/>
      <c r="L60" s="640"/>
      <c r="M60" s="640"/>
      <c r="N60" s="640"/>
      <c r="O60" s="643"/>
      <c r="P60" s="643"/>
      <c r="Q60" s="217"/>
      <c r="R60" s="218"/>
      <c r="S60" s="150"/>
    </row>
    <row r="61" spans="1:19" s="17" customFormat="1" ht="14.1" customHeight="1" x14ac:dyDescent="0.2">
      <c r="A61" s="139"/>
      <c r="B61" s="1057" t="s">
        <v>176</v>
      </c>
      <c r="C61" s="1058"/>
      <c r="D61" s="633"/>
      <c r="E61" s="636"/>
      <c r="F61" s="1054" t="s">
        <v>46</v>
      </c>
      <c r="G61" s="1055"/>
      <c r="H61" s="1055"/>
      <c r="I61" s="1055"/>
      <c r="J61" s="1055"/>
      <c r="K61" s="1038" t="s">
        <v>40</v>
      </c>
      <c r="L61" s="1038"/>
      <c r="M61" s="1038"/>
      <c r="N61" s="1038"/>
      <c r="O61" s="1038" t="s">
        <v>41</v>
      </c>
      <c r="P61" s="1038"/>
      <c r="Q61" s="1011" t="s">
        <v>42</v>
      </c>
      <c r="R61" s="1012"/>
      <c r="S61" s="150"/>
    </row>
    <row r="62" spans="1:19" s="17" customFormat="1" ht="18" customHeight="1" x14ac:dyDescent="0.2">
      <c r="A62" s="139">
        <v>12</v>
      </c>
      <c r="B62" s="1059" t="s">
        <v>177</v>
      </c>
      <c r="C62" s="635"/>
      <c r="D62" s="633"/>
      <c r="E62" s="487" t="s">
        <v>47</v>
      </c>
      <c r="F62" s="1031"/>
      <c r="G62" s="1031"/>
      <c r="H62" s="1031"/>
      <c r="I62" s="1031"/>
      <c r="J62" s="1031"/>
      <c r="K62" s="879"/>
      <c r="L62" s="879"/>
      <c r="M62" s="879"/>
      <c r="N62" s="879"/>
      <c r="O62" s="1056">
        <f>G32</f>
        <v>0</v>
      </c>
      <c r="P62" s="1056"/>
      <c r="Q62" s="1042">
        <f>K62*O62*(G26+Q26)</f>
        <v>0</v>
      </c>
      <c r="R62" s="1043"/>
      <c r="S62" s="150"/>
    </row>
    <row r="63" spans="1:19" s="17" customFormat="1" ht="18" customHeight="1" x14ac:dyDescent="0.2">
      <c r="A63" s="139">
        <v>13</v>
      </c>
      <c r="B63" s="1059"/>
      <c r="C63" s="636"/>
      <c r="D63" s="636"/>
      <c r="E63" s="487" t="s">
        <v>171</v>
      </c>
      <c r="F63" s="1031"/>
      <c r="G63" s="1031"/>
      <c r="H63" s="1031"/>
      <c r="I63" s="1031"/>
      <c r="J63" s="1031"/>
      <c r="K63" s="1031"/>
      <c r="L63" s="1031"/>
      <c r="M63" s="1031"/>
      <c r="N63" s="1031"/>
      <c r="O63" s="1031"/>
      <c r="P63" s="1031"/>
      <c r="Q63" s="1050"/>
      <c r="R63" s="1051"/>
      <c r="S63" s="150"/>
    </row>
    <row r="64" spans="1:19" s="17" customFormat="1" ht="18" customHeight="1" x14ac:dyDescent="0.2">
      <c r="A64" s="139">
        <v>14</v>
      </c>
      <c r="B64" s="637"/>
      <c r="C64" s="636"/>
      <c r="D64" s="636"/>
      <c r="E64" s="487" t="s">
        <v>49</v>
      </c>
      <c r="F64" s="1031"/>
      <c r="G64" s="1031"/>
      <c r="H64" s="1031"/>
      <c r="I64" s="1031"/>
      <c r="J64" s="1031"/>
      <c r="K64" s="1031"/>
      <c r="L64" s="1031"/>
      <c r="M64" s="1031"/>
      <c r="N64" s="1031"/>
      <c r="O64" s="1031"/>
      <c r="P64" s="1031"/>
      <c r="Q64" s="1050"/>
      <c r="R64" s="1051"/>
      <c r="S64" s="150"/>
    </row>
    <row r="65" spans="1:19" s="17" customFormat="1" ht="18" customHeight="1" x14ac:dyDescent="0.2">
      <c r="A65" s="139">
        <v>15</v>
      </c>
      <c r="B65" s="637"/>
      <c r="C65" s="636"/>
      <c r="D65" s="636"/>
      <c r="E65" s="487" t="s">
        <v>50</v>
      </c>
      <c r="F65" s="1031"/>
      <c r="G65" s="1031"/>
      <c r="H65" s="1031"/>
      <c r="I65" s="1031"/>
      <c r="J65" s="1031"/>
      <c r="K65" s="1031"/>
      <c r="L65" s="1031"/>
      <c r="M65" s="1031"/>
      <c r="N65" s="1031"/>
      <c r="O65" s="1031"/>
      <c r="P65" s="1031"/>
      <c r="Q65" s="1050"/>
      <c r="R65" s="1051"/>
      <c r="S65" s="150"/>
    </row>
    <row r="66" spans="1:19" s="17" customFormat="1" ht="20.100000000000001" customHeight="1" x14ac:dyDescent="0.2">
      <c r="A66" s="139"/>
      <c r="B66" s="637"/>
      <c r="C66" s="636"/>
      <c r="D66" s="636"/>
      <c r="E66" s="215"/>
      <c r="F66" s="1063" t="s">
        <v>51</v>
      </c>
      <c r="G66" s="1063"/>
      <c r="H66" s="1063"/>
      <c r="I66" s="1063"/>
      <c r="J66" s="1063"/>
      <c r="K66" s="1063"/>
      <c r="L66" s="1063"/>
      <c r="M66" s="1063"/>
      <c r="N66" s="1063"/>
      <c r="O66" s="1063"/>
      <c r="P66" s="1063"/>
      <c r="Q66" s="1036">
        <f>Q62+Q63+Q64+Q65</f>
        <v>0</v>
      </c>
      <c r="R66" s="1037"/>
      <c r="S66" s="150"/>
    </row>
    <row r="67" spans="1:19" s="17" customFormat="1" ht="18" customHeight="1" x14ac:dyDescent="0.2">
      <c r="A67" s="139"/>
      <c r="B67" s="637"/>
      <c r="C67" s="636"/>
      <c r="D67" s="636"/>
      <c r="E67" s="215"/>
      <c r="F67" s="252"/>
      <c r="G67" s="216"/>
      <c r="H67" s="216"/>
      <c r="I67" s="216"/>
      <c r="J67" s="216"/>
      <c r="K67" s="216"/>
      <c r="L67" s="216"/>
      <c r="M67" s="216"/>
      <c r="N67" s="216"/>
      <c r="O67" s="1064"/>
      <c r="P67" s="1064"/>
      <c r="Q67" s="217"/>
      <c r="R67" s="218"/>
      <c r="S67" s="150"/>
    </row>
    <row r="68" spans="1:19" s="17" customFormat="1" ht="20.100000000000001" customHeight="1" thickBot="1" x14ac:dyDescent="0.3">
      <c r="A68" s="139"/>
      <c r="B68" s="638"/>
      <c r="C68" s="639"/>
      <c r="D68" s="636"/>
      <c r="E68" s="220"/>
      <c r="F68" s="1065" t="s">
        <v>99</v>
      </c>
      <c r="G68" s="1065"/>
      <c r="H68" s="1065"/>
      <c r="I68" s="1065"/>
      <c r="J68" s="1065"/>
      <c r="K68" s="1065"/>
      <c r="L68" s="1065"/>
      <c r="M68" s="1065"/>
      <c r="N68" s="1065"/>
      <c r="O68" s="1065"/>
      <c r="P68" s="1065"/>
      <c r="Q68" s="1066">
        <f>IF('4.Abrechnung'!$G$11="Maßnahme ausgefallen / storniert",0,Q53+Q57+Q66)</f>
        <v>0</v>
      </c>
      <c r="R68" s="1067"/>
      <c r="S68" s="150"/>
    </row>
    <row r="69" spans="1:19" s="17" customFormat="1" ht="3.95" customHeight="1" thickTop="1" x14ac:dyDescent="0.25">
      <c r="A69" s="139"/>
      <c r="B69" s="221"/>
      <c r="C69" s="222"/>
      <c r="D69" s="223"/>
      <c r="E69" s="224"/>
      <c r="F69" s="225"/>
      <c r="G69" s="226"/>
      <c r="H69" s="226"/>
      <c r="I69" s="226"/>
      <c r="J69" s="226"/>
      <c r="K69" s="226"/>
      <c r="L69" s="226"/>
      <c r="M69" s="226"/>
      <c r="N69" s="226"/>
      <c r="O69" s="226"/>
      <c r="P69" s="226"/>
      <c r="Q69" s="227"/>
      <c r="R69" s="228"/>
      <c r="S69" s="150"/>
    </row>
    <row r="70" spans="1:19" s="17" customFormat="1" ht="3.95" customHeight="1" x14ac:dyDescent="0.25">
      <c r="A70" s="139"/>
      <c r="B70" s="229"/>
      <c r="C70" s="219"/>
      <c r="D70" s="215"/>
      <c r="E70" s="220"/>
      <c r="F70" s="230"/>
      <c r="G70" s="231"/>
      <c r="H70" s="231"/>
      <c r="I70" s="231"/>
      <c r="J70" s="231"/>
      <c r="K70" s="231"/>
      <c r="L70" s="231"/>
      <c r="M70" s="231"/>
      <c r="N70" s="231"/>
      <c r="O70" s="231"/>
      <c r="P70" s="231"/>
      <c r="Q70" s="232"/>
      <c r="R70" s="232"/>
      <c r="S70" s="150"/>
    </row>
    <row r="71" spans="1:19" s="17" customFormat="1" ht="3.95" customHeight="1" x14ac:dyDescent="0.25">
      <c r="A71" s="139"/>
      <c r="B71" s="233"/>
      <c r="C71" s="234"/>
      <c r="D71" s="235"/>
      <c r="E71" s="236"/>
      <c r="F71" s="230"/>
      <c r="G71" s="231"/>
      <c r="H71" s="231"/>
      <c r="I71" s="231"/>
      <c r="J71" s="231"/>
      <c r="K71" s="231"/>
      <c r="L71" s="231"/>
      <c r="M71" s="231"/>
      <c r="N71" s="231"/>
      <c r="O71" s="231"/>
      <c r="P71" s="231"/>
      <c r="Q71" s="232"/>
      <c r="R71" s="232"/>
      <c r="S71" s="150"/>
    </row>
    <row r="72" spans="1:19" s="17" customFormat="1" ht="3.95" customHeight="1" x14ac:dyDescent="0.25">
      <c r="A72" s="139"/>
      <c r="B72" s="229"/>
      <c r="C72" s="219"/>
      <c r="D72" s="215"/>
      <c r="E72" s="220"/>
      <c r="F72" s="230"/>
      <c r="G72" s="231"/>
      <c r="H72" s="231"/>
      <c r="I72" s="231"/>
      <c r="J72" s="231"/>
      <c r="K72" s="231"/>
      <c r="L72" s="231"/>
      <c r="M72" s="231"/>
      <c r="N72" s="231"/>
      <c r="O72" s="231"/>
      <c r="P72" s="231"/>
      <c r="Q72" s="232"/>
      <c r="R72" s="232"/>
      <c r="S72" s="150"/>
    </row>
    <row r="73" spans="1:19" s="17" customFormat="1" ht="3.95" customHeight="1" x14ac:dyDescent="0.25">
      <c r="A73" s="139"/>
      <c r="B73" s="237"/>
      <c r="C73" s="238"/>
      <c r="D73" s="239"/>
      <c r="E73" s="882" t="s">
        <v>20</v>
      </c>
      <c r="F73" s="240"/>
      <c r="G73" s="1068"/>
      <c r="H73" s="1068"/>
      <c r="I73" s="1068"/>
      <c r="J73" s="1068"/>
      <c r="K73" s="1068"/>
      <c r="L73" s="1068"/>
      <c r="M73" s="1068"/>
      <c r="N73" s="1068"/>
      <c r="O73" s="251"/>
      <c r="P73" s="251"/>
      <c r="Q73" s="240"/>
      <c r="R73" s="241"/>
      <c r="S73" s="150"/>
    </row>
    <row r="74" spans="1:19" s="17" customFormat="1" ht="20.100000000000001" customHeight="1" x14ac:dyDescent="0.15">
      <c r="A74" s="139"/>
      <c r="B74" s="1060" t="s">
        <v>100</v>
      </c>
      <c r="C74" s="1061"/>
      <c r="D74" s="1061"/>
      <c r="E74" s="883"/>
      <c r="F74" s="488"/>
      <c r="G74" s="489"/>
      <c r="H74" s="489"/>
      <c r="I74" s="489"/>
      <c r="J74" s="489"/>
      <c r="K74" s="489"/>
      <c r="L74" s="489"/>
      <c r="M74" s="489"/>
      <c r="N74" s="489"/>
      <c r="O74" s="485"/>
      <c r="P74" s="485"/>
      <c r="Q74" s="492"/>
      <c r="R74" s="491"/>
      <c r="S74" s="150"/>
    </row>
    <row r="75" spans="1:19" s="17" customFormat="1" ht="14.1" customHeight="1" x14ac:dyDescent="0.25">
      <c r="A75" s="139"/>
      <c r="B75" s="242"/>
      <c r="C75" s="205"/>
      <c r="D75" s="198"/>
      <c r="E75" s="883"/>
      <c r="F75" s="484" t="s">
        <v>54</v>
      </c>
      <c r="G75" s="490" t="s">
        <v>55</v>
      </c>
      <c r="H75" s="489"/>
      <c r="I75" s="489"/>
      <c r="J75" s="489"/>
      <c r="K75" s="489"/>
      <c r="L75" s="489"/>
      <c r="M75" s="489"/>
      <c r="N75" s="489"/>
      <c r="O75" s="486"/>
      <c r="P75" s="486"/>
      <c r="Q75" s="893" t="s">
        <v>156</v>
      </c>
      <c r="R75" s="894"/>
      <c r="S75" s="150"/>
    </row>
    <row r="76" spans="1:19" s="17" customFormat="1" ht="15" customHeight="1" x14ac:dyDescent="0.2">
      <c r="A76" s="139">
        <v>16</v>
      </c>
      <c r="B76" s="1085" t="s">
        <v>155</v>
      </c>
      <c r="C76" s="1086"/>
      <c r="D76" s="213"/>
      <c r="E76" s="213"/>
      <c r="F76" s="243">
        <v>1</v>
      </c>
      <c r="G76" s="1031"/>
      <c r="H76" s="1031"/>
      <c r="I76" s="1031"/>
      <c r="J76" s="1031"/>
      <c r="K76" s="1031"/>
      <c r="L76" s="1031"/>
      <c r="M76" s="1031"/>
      <c r="N76" s="1031"/>
      <c r="O76" s="1031"/>
      <c r="P76" s="1031"/>
      <c r="Q76" s="879"/>
      <c r="R76" s="1062"/>
      <c r="S76" s="150"/>
    </row>
    <row r="77" spans="1:19" s="17" customFormat="1" ht="15" customHeight="1" x14ac:dyDescent="0.2">
      <c r="A77" s="139" t="s">
        <v>124</v>
      </c>
      <c r="B77" s="1085"/>
      <c r="C77" s="1086"/>
      <c r="D77" s="214"/>
      <c r="E77" s="214"/>
      <c r="F77" s="243">
        <v>2</v>
      </c>
      <c r="G77" s="1031"/>
      <c r="H77" s="1031"/>
      <c r="I77" s="1031"/>
      <c r="J77" s="1031"/>
      <c r="K77" s="1031"/>
      <c r="L77" s="1031"/>
      <c r="M77" s="1031"/>
      <c r="N77" s="1031"/>
      <c r="O77" s="1031"/>
      <c r="P77" s="1031"/>
      <c r="Q77" s="879"/>
      <c r="R77" s="1062"/>
      <c r="S77" s="150"/>
    </row>
    <row r="78" spans="1:19" s="17" customFormat="1" ht="15" customHeight="1" x14ac:dyDescent="0.2">
      <c r="A78" s="139"/>
      <c r="B78" s="1085"/>
      <c r="C78" s="1086"/>
      <c r="D78" s="214"/>
      <c r="E78" s="214"/>
      <c r="F78" s="243">
        <v>3</v>
      </c>
      <c r="G78" s="1031"/>
      <c r="H78" s="1031"/>
      <c r="I78" s="1031"/>
      <c r="J78" s="1031"/>
      <c r="K78" s="1031"/>
      <c r="L78" s="1031"/>
      <c r="M78" s="1031"/>
      <c r="N78" s="1031"/>
      <c r="O78" s="1031"/>
      <c r="P78" s="1031"/>
      <c r="Q78" s="879"/>
      <c r="R78" s="1062"/>
      <c r="S78" s="150"/>
    </row>
    <row r="79" spans="1:19" s="17" customFormat="1" ht="15" customHeight="1" x14ac:dyDescent="0.2">
      <c r="A79" s="139"/>
      <c r="B79" s="1085"/>
      <c r="C79" s="1086"/>
      <c r="D79" s="215"/>
      <c r="E79" s="220"/>
      <c r="F79" s="243">
        <v>4</v>
      </c>
      <c r="G79" s="1031"/>
      <c r="H79" s="1031"/>
      <c r="I79" s="1031"/>
      <c r="J79" s="1031"/>
      <c r="K79" s="1031"/>
      <c r="L79" s="1031"/>
      <c r="M79" s="1031"/>
      <c r="N79" s="1031"/>
      <c r="O79" s="1031"/>
      <c r="P79" s="1031"/>
      <c r="Q79" s="879"/>
      <c r="R79" s="1062"/>
      <c r="S79" s="150"/>
    </row>
    <row r="80" spans="1:19" s="17" customFormat="1" ht="15" customHeight="1" x14ac:dyDescent="0.2">
      <c r="A80" s="139"/>
      <c r="B80" s="244"/>
      <c r="C80" s="215"/>
      <c r="D80" s="215"/>
      <c r="E80" s="220"/>
      <c r="F80" s="243">
        <v>5</v>
      </c>
      <c r="G80" s="1031"/>
      <c r="H80" s="1031"/>
      <c r="I80" s="1031"/>
      <c r="J80" s="1031"/>
      <c r="K80" s="1031"/>
      <c r="L80" s="1031"/>
      <c r="M80" s="1031"/>
      <c r="N80" s="1031"/>
      <c r="O80" s="1031"/>
      <c r="P80" s="1031"/>
      <c r="Q80" s="879"/>
      <c r="R80" s="1062"/>
      <c r="S80" s="150"/>
    </row>
    <row r="81" spans="1:19" s="17" customFormat="1" ht="15" customHeight="1" x14ac:dyDescent="0.2">
      <c r="A81" s="139"/>
      <c r="B81" s="244"/>
      <c r="C81" s="215"/>
      <c r="D81" s="215"/>
      <c r="E81" s="220"/>
      <c r="F81" s="243">
        <v>6</v>
      </c>
      <c r="G81" s="1031"/>
      <c r="H81" s="1031"/>
      <c r="I81" s="1031"/>
      <c r="J81" s="1031"/>
      <c r="K81" s="1031"/>
      <c r="L81" s="1031"/>
      <c r="M81" s="1031"/>
      <c r="N81" s="1031"/>
      <c r="O81" s="1031"/>
      <c r="P81" s="1031"/>
      <c r="Q81" s="879"/>
      <c r="R81" s="1062"/>
      <c r="S81" s="150"/>
    </row>
    <row r="82" spans="1:19" s="17" customFormat="1" ht="15" customHeight="1" x14ac:dyDescent="0.2">
      <c r="A82" s="139"/>
      <c r="B82" s="244"/>
      <c r="C82" s="215"/>
      <c r="D82" s="215"/>
      <c r="E82" s="220"/>
      <c r="F82" s="243">
        <v>7</v>
      </c>
      <c r="G82" s="1031"/>
      <c r="H82" s="1031"/>
      <c r="I82" s="1031"/>
      <c r="J82" s="1031"/>
      <c r="K82" s="1031"/>
      <c r="L82" s="1031"/>
      <c r="M82" s="1031"/>
      <c r="N82" s="1031"/>
      <c r="O82" s="1031"/>
      <c r="P82" s="1031"/>
      <c r="Q82" s="879"/>
      <c r="R82" s="1062"/>
      <c r="S82" s="150"/>
    </row>
    <row r="83" spans="1:19" s="17" customFormat="1" ht="15" customHeight="1" x14ac:dyDescent="0.2">
      <c r="A83" s="139"/>
      <c r="B83" s="244"/>
      <c r="C83" s="215"/>
      <c r="D83" s="215"/>
      <c r="E83" s="220"/>
      <c r="F83" s="243">
        <v>8</v>
      </c>
      <c r="G83" s="1031"/>
      <c r="H83" s="1031"/>
      <c r="I83" s="1031"/>
      <c r="J83" s="1031"/>
      <c r="K83" s="1031"/>
      <c r="L83" s="1031"/>
      <c r="M83" s="1031"/>
      <c r="N83" s="1031"/>
      <c r="O83" s="1031"/>
      <c r="P83" s="1031"/>
      <c r="Q83" s="879"/>
      <c r="R83" s="1062"/>
      <c r="S83" s="150"/>
    </row>
    <row r="84" spans="1:19" s="17" customFormat="1" ht="15" customHeight="1" x14ac:dyDescent="0.2">
      <c r="A84" s="139"/>
      <c r="B84" s="244"/>
      <c r="C84" s="215"/>
      <c r="D84" s="215"/>
      <c r="E84" s="220"/>
      <c r="F84" s="243">
        <v>9</v>
      </c>
      <c r="G84" s="1031"/>
      <c r="H84" s="1031"/>
      <c r="I84" s="1031"/>
      <c r="J84" s="1031"/>
      <c r="K84" s="1031"/>
      <c r="L84" s="1031"/>
      <c r="M84" s="1031"/>
      <c r="N84" s="1031"/>
      <c r="O84" s="1031"/>
      <c r="P84" s="1031"/>
      <c r="Q84" s="879"/>
      <c r="R84" s="1062"/>
      <c r="S84" s="150"/>
    </row>
    <row r="85" spans="1:19" s="17" customFormat="1" ht="15" customHeight="1" x14ac:dyDescent="0.2">
      <c r="A85" s="139"/>
      <c r="B85" s="244"/>
      <c r="C85" s="215"/>
      <c r="D85" s="215"/>
      <c r="E85" s="220"/>
      <c r="F85" s="243">
        <v>10</v>
      </c>
      <c r="G85" s="1031"/>
      <c r="H85" s="1031"/>
      <c r="I85" s="1031"/>
      <c r="J85" s="1031"/>
      <c r="K85" s="1031"/>
      <c r="L85" s="1031"/>
      <c r="M85" s="1031"/>
      <c r="N85" s="1031"/>
      <c r="O85" s="1031"/>
      <c r="P85" s="1031"/>
      <c r="Q85" s="879"/>
      <c r="R85" s="1062"/>
      <c r="S85" s="150"/>
    </row>
    <row r="86" spans="1:19" s="17" customFormat="1" ht="15" customHeight="1" x14ac:dyDescent="0.2">
      <c r="A86" s="139"/>
      <c r="B86" s="244"/>
      <c r="C86" s="215"/>
      <c r="D86" s="215"/>
      <c r="E86" s="220"/>
      <c r="F86" s="243">
        <v>11</v>
      </c>
      <c r="G86" s="1031"/>
      <c r="H86" s="1031"/>
      <c r="I86" s="1031"/>
      <c r="J86" s="1031"/>
      <c r="K86" s="1031"/>
      <c r="L86" s="1031"/>
      <c r="M86" s="1031"/>
      <c r="N86" s="1031"/>
      <c r="O86" s="1031"/>
      <c r="P86" s="1031"/>
      <c r="Q86" s="879"/>
      <c r="R86" s="1062"/>
      <c r="S86" s="150"/>
    </row>
    <row r="87" spans="1:19" s="17" customFormat="1" ht="15" customHeight="1" x14ac:dyDescent="0.2">
      <c r="A87" s="139"/>
      <c r="B87" s="244"/>
      <c r="C87" s="215"/>
      <c r="D87" s="215"/>
      <c r="E87" s="220"/>
      <c r="F87" s="243">
        <v>12</v>
      </c>
      <c r="G87" s="1031"/>
      <c r="H87" s="1031"/>
      <c r="I87" s="1031"/>
      <c r="J87" s="1031"/>
      <c r="K87" s="1031"/>
      <c r="L87" s="1031"/>
      <c r="M87" s="1031"/>
      <c r="N87" s="1031"/>
      <c r="O87" s="1031"/>
      <c r="P87" s="1031"/>
      <c r="Q87" s="879"/>
      <c r="R87" s="1062"/>
      <c r="S87" s="150"/>
    </row>
    <row r="88" spans="1:19" s="17" customFormat="1" ht="15" customHeight="1" x14ac:dyDescent="0.2">
      <c r="A88" s="139"/>
      <c r="B88" s="244"/>
      <c r="C88" s="215"/>
      <c r="D88" s="215"/>
      <c r="E88" s="220"/>
      <c r="F88" s="243">
        <v>13</v>
      </c>
      <c r="G88" s="1031"/>
      <c r="H88" s="1031"/>
      <c r="I88" s="1031"/>
      <c r="J88" s="1031"/>
      <c r="K88" s="1031"/>
      <c r="L88" s="1031"/>
      <c r="M88" s="1031"/>
      <c r="N88" s="1031"/>
      <c r="O88" s="1031"/>
      <c r="P88" s="1031"/>
      <c r="Q88" s="879"/>
      <c r="R88" s="1062"/>
      <c r="S88" s="150"/>
    </row>
    <row r="89" spans="1:19" s="17" customFormat="1" ht="15" customHeight="1" x14ac:dyDescent="0.2">
      <c r="A89" s="139"/>
      <c r="B89" s="244"/>
      <c r="C89" s="215"/>
      <c r="D89" s="215"/>
      <c r="E89" s="220"/>
      <c r="F89" s="243">
        <v>14</v>
      </c>
      <c r="G89" s="1031"/>
      <c r="H89" s="1031"/>
      <c r="I89" s="1031"/>
      <c r="J89" s="1031"/>
      <c r="K89" s="1031"/>
      <c r="L89" s="1031"/>
      <c r="M89" s="1031"/>
      <c r="N89" s="1031"/>
      <c r="O89" s="1031"/>
      <c r="P89" s="1031"/>
      <c r="Q89" s="879"/>
      <c r="R89" s="1062"/>
      <c r="S89" s="150"/>
    </row>
    <row r="90" spans="1:19" s="17" customFormat="1" ht="15" customHeight="1" x14ac:dyDescent="0.2">
      <c r="A90" s="139"/>
      <c r="B90" s="244"/>
      <c r="C90" s="215"/>
      <c r="D90" s="215"/>
      <c r="E90" s="220"/>
      <c r="F90" s="243">
        <v>15</v>
      </c>
      <c r="G90" s="1031"/>
      <c r="H90" s="1031"/>
      <c r="I90" s="1031"/>
      <c r="J90" s="1031"/>
      <c r="K90" s="1031"/>
      <c r="L90" s="1031"/>
      <c r="M90" s="1031"/>
      <c r="N90" s="1031"/>
      <c r="O90" s="1031"/>
      <c r="P90" s="1031"/>
      <c r="Q90" s="879"/>
      <c r="R90" s="1062"/>
      <c r="S90" s="150"/>
    </row>
    <row r="91" spans="1:19" s="17" customFormat="1" ht="15" customHeight="1" x14ac:dyDescent="0.2">
      <c r="A91" s="139"/>
      <c r="B91" s="244"/>
      <c r="C91" s="215"/>
      <c r="D91" s="215"/>
      <c r="E91" s="220"/>
      <c r="F91" s="243">
        <v>16</v>
      </c>
      <c r="G91" s="1031"/>
      <c r="H91" s="1031"/>
      <c r="I91" s="1031"/>
      <c r="J91" s="1031"/>
      <c r="K91" s="1031"/>
      <c r="L91" s="1031"/>
      <c r="M91" s="1031"/>
      <c r="N91" s="1031"/>
      <c r="O91" s="1031"/>
      <c r="P91" s="1031"/>
      <c r="Q91" s="879"/>
      <c r="R91" s="1062"/>
      <c r="S91" s="150"/>
    </row>
    <row r="92" spans="1:19" s="17" customFormat="1" ht="15" customHeight="1" x14ac:dyDescent="0.2">
      <c r="A92" s="139"/>
      <c r="B92" s="244"/>
      <c r="C92" s="215"/>
      <c r="D92" s="215"/>
      <c r="E92" s="220"/>
      <c r="F92" s="243">
        <v>17</v>
      </c>
      <c r="G92" s="1031"/>
      <c r="H92" s="1031"/>
      <c r="I92" s="1031"/>
      <c r="J92" s="1031"/>
      <c r="K92" s="1031"/>
      <c r="L92" s="1031"/>
      <c r="M92" s="1031"/>
      <c r="N92" s="1031"/>
      <c r="O92" s="1031"/>
      <c r="P92" s="1031"/>
      <c r="Q92" s="879"/>
      <c r="R92" s="1062"/>
      <c r="S92" s="150"/>
    </row>
    <row r="93" spans="1:19" s="17" customFormat="1" ht="15" customHeight="1" x14ac:dyDescent="0.2">
      <c r="A93" s="139"/>
      <c r="B93" s="244"/>
      <c r="C93" s="215"/>
      <c r="D93" s="215"/>
      <c r="E93" s="220"/>
      <c r="F93" s="243">
        <v>18</v>
      </c>
      <c r="G93" s="1031"/>
      <c r="H93" s="1031"/>
      <c r="I93" s="1031"/>
      <c r="J93" s="1031"/>
      <c r="K93" s="1031"/>
      <c r="L93" s="1031"/>
      <c r="M93" s="1031"/>
      <c r="N93" s="1031"/>
      <c r="O93" s="1031"/>
      <c r="P93" s="1031"/>
      <c r="Q93" s="879"/>
      <c r="R93" s="1062"/>
      <c r="S93" s="150"/>
    </row>
    <row r="94" spans="1:19" s="17" customFormat="1" ht="15" customHeight="1" x14ac:dyDescent="0.2">
      <c r="A94" s="139"/>
      <c r="B94" s="244"/>
      <c r="C94" s="215"/>
      <c r="D94" s="215"/>
      <c r="E94" s="220"/>
      <c r="F94" s="243">
        <v>19</v>
      </c>
      <c r="G94" s="1031"/>
      <c r="H94" s="1031"/>
      <c r="I94" s="1031"/>
      <c r="J94" s="1031"/>
      <c r="K94" s="1031"/>
      <c r="L94" s="1031"/>
      <c r="M94" s="1031"/>
      <c r="N94" s="1031"/>
      <c r="O94" s="1031"/>
      <c r="P94" s="1031"/>
      <c r="Q94" s="879"/>
      <c r="R94" s="1062"/>
      <c r="S94" s="150"/>
    </row>
    <row r="95" spans="1:19" s="17" customFormat="1" ht="15" customHeight="1" x14ac:dyDescent="0.2">
      <c r="A95" s="139"/>
      <c r="B95" s="244"/>
      <c r="C95" s="215"/>
      <c r="D95" s="215"/>
      <c r="E95" s="220"/>
      <c r="F95" s="243">
        <v>20</v>
      </c>
      <c r="G95" s="1031"/>
      <c r="H95" s="1031"/>
      <c r="I95" s="1031"/>
      <c r="J95" s="1031"/>
      <c r="K95" s="1031"/>
      <c r="L95" s="1031"/>
      <c r="M95" s="1031"/>
      <c r="N95" s="1031"/>
      <c r="O95" s="1031"/>
      <c r="P95" s="1031"/>
      <c r="Q95" s="879"/>
      <c r="R95" s="1062"/>
      <c r="S95" s="150"/>
    </row>
    <row r="96" spans="1:19" s="17" customFormat="1" ht="15" customHeight="1" x14ac:dyDescent="0.2">
      <c r="A96" s="139"/>
      <c r="B96" s="244"/>
      <c r="C96" s="215"/>
      <c r="D96" s="215"/>
      <c r="E96" s="220"/>
      <c r="F96" s="243">
        <v>21</v>
      </c>
      <c r="G96" s="1031"/>
      <c r="H96" s="1031"/>
      <c r="I96" s="1031"/>
      <c r="J96" s="1031"/>
      <c r="K96" s="1031"/>
      <c r="L96" s="1031"/>
      <c r="M96" s="1031"/>
      <c r="N96" s="1031"/>
      <c r="O96" s="1031"/>
      <c r="P96" s="1031"/>
      <c r="Q96" s="879"/>
      <c r="R96" s="1062"/>
      <c r="S96" s="150"/>
    </row>
    <row r="97" spans="1:19" s="17" customFormat="1" ht="15" customHeight="1" x14ac:dyDescent="0.2">
      <c r="A97" s="139"/>
      <c r="B97" s="244"/>
      <c r="C97" s="215"/>
      <c r="D97" s="215"/>
      <c r="E97" s="220"/>
      <c r="F97" s="243">
        <v>22</v>
      </c>
      <c r="G97" s="1031"/>
      <c r="H97" s="1031"/>
      <c r="I97" s="1031"/>
      <c r="J97" s="1031"/>
      <c r="K97" s="1031"/>
      <c r="L97" s="1031"/>
      <c r="M97" s="1031"/>
      <c r="N97" s="1031"/>
      <c r="O97" s="1031"/>
      <c r="P97" s="1031"/>
      <c r="Q97" s="879"/>
      <c r="R97" s="1062"/>
      <c r="S97" s="150"/>
    </row>
    <row r="98" spans="1:19" s="17" customFormat="1" ht="15" customHeight="1" x14ac:dyDescent="0.2">
      <c r="A98" s="139"/>
      <c r="B98" s="244"/>
      <c r="C98" s="215"/>
      <c r="D98" s="215"/>
      <c r="E98" s="220"/>
      <c r="F98" s="243">
        <v>23</v>
      </c>
      <c r="G98" s="1031"/>
      <c r="H98" s="1031"/>
      <c r="I98" s="1031"/>
      <c r="J98" s="1031"/>
      <c r="K98" s="1031"/>
      <c r="L98" s="1031"/>
      <c r="M98" s="1031"/>
      <c r="N98" s="1031"/>
      <c r="O98" s="1031"/>
      <c r="P98" s="1031"/>
      <c r="Q98" s="879"/>
      <c r="R98" s="1062"/>
      <c r="S98" s="150"/>
    </row>
    <row r="99" spans="1:19" s="17" customFormat="1" ht="15" customHeight="1" x14ac:dyDescent="0.2">
      <c r="A99" s="139"/>
      <c r="B99" s="244"/>
      <c r="C99" s="215"/>
      <c r="D99" s="215"/>
      <c r="E99" s="220"/>
      <c r="F99" s="243">
        <v>24</v>
      </c>
      <c r="G99" s="1031"/>
      <c r="H99" s="1031"/>
      <c r="I99" s="1031"/>
      <c r="J99" s="1031"/>
      <c r="K99" s="1031"/>
      <c r="L99" s="1031"/>
      <c r="M99" s="1031"/>
      <c r="N99" s="1031"/>
      <c r="O99" s="1031"/>
      <c r="P99" s="1031"/>
      <c r="Q99" s="879"/>
      <c r="R99" s="1062"/>
      <c r="S99" s="150"/>
    </row>
    <row r="100" spans="1:19" s="17" customFormat="1" ht="15" customHeight="1" x14ac:dyDescent="0.2">
      <c r="A100" s="139"/>
      <c r="B100" s="244"/>
      <c r="C100" s="215"/>
      <c r="D100" s="215"/>
      <c r="E100" s="220"/>
      <c r="F100" s="243">
        <v>25</v>
      </c>
      <c r="G100" s="1031"/>
      <c r="H100" s="1031"/>
      <c r="I100" s="1031"/>
      <c r="J100" s="1031"/>
      <c r="K100" s="1031"/>
      <c r="L100" s="1031"/>
      <c r="M100" s="1031"/>
      <c r="N100" s="1031"/>
      <c r="O100" s="1031"/>
      <c r="P100" s="1031"/>
      <c r="Q100" s="879"/>
      <c r="R100" s="1062"/>
      <c r="S100" s="150"/>
    </row>
    <row r="101" spans="1:19" s="17" customFormat="1" ht="15" customHeight="1" x14ac:dyDescent="0.2">
      <c r="A101" s="139"/>
      <c r="B101" s="244"/>
      <c r="C101" s="215"/>
      <c r="D101" s="215"/>
      <c r="E101" s="220"/>
      <c r="F101" s="243">
        <v>26</v>
      </c>
      <c r="G101" s="1031"/>
      <c r="H101" s="1031"/>
      <c r="I101" s="1031"/>
      <c r="J101" s="1031"/>
      <c r="K101" s="1031"/>
      <c r="L101" s="1031"/>
      <c r="M101" s="1031"/>
      <c r="N101" s="1031"/>
      <c r="O101" s="1031"/>
      <c r="P101" s="1031"/>
      <c r="Q101" s="879"/>
      <c r="R101" s="1062"/>
      <c r="S101" s="150"/>
    </row>
    <row r="102" spans="1:19" s="17" customFormat="1" ht="15" customHeight="1" x14ac:dyDescent="0.2">
      <c r="A102" s="139"/>
      <c r="B102" s="244"/>
      <c r="C102" s="215"/>
      <c r="D102" s="215"/>
      <c r="E102" s="220"/>
      <c r="F102" s="243">
        <v>27</v>
      </c>
      <c r="G102" s="1031"/>
      <c r="H102" s="1031"/>
      <c r="I102" s="1031"/>
      <c r="J102" s="1031"/>
      <c r="K102" s="1031"/>
      <c r="L102" s="1031"/>
      <c r="M102" s="1031"/>
      <c r="N102" s="1031"/>
      <c r="O102" s="1031"/>
      <c r="P102" s="1031"/>
      <c r="Q102" s="879"/>
      <c r="R102" s="1062"/>
      <c r="S102" s="150"/>
    </row>
    <row r="103" spans="1:19" s="17" customFormat="1" ht="15" customHeight="1" x14ac:dyDescent="0.2">
      <c r="A103" s="139"/>
      <c r="B103" s="244"/>
      <c r="C103" s="215"/>
      <c r="D103" s="215"/>
      <c r="E103" s="220"/>
      <c r="F103" s="243">
        <v>28</v>
      </c>
      <c r="G103" s="1031"/>
      <c r="H103" s="1031"/>
      <c r="I103" s="1031"/>
      <c r="J103" s="1031"/>
      <c r="K103" s="1031"/>
      <c r="L103" s="1031"/>
      <c r="M103" s="1031"/>
      <c r="N103" s="1031"/>
      <c r="O103" s="1031"/>
      <c r="P103" s="1031"/>
      <c r="Q103" s="879"/>
      <c r="R103" s="1062"/>
      <c r="S103" s="150"/>
    </row>
    <row r="104" spans="1:19" s="17" customFormat="1" ht="15" customHeight="1" x14ac:dyDescent="0.2">
      <c r="A104" s="139"/>
      <c r="B104" s="244"/>
      <c r="C104" s="215"/>
      <c r="D104" s="215"/>
      <c r="E104" s="220"/>
      <c r="F104" s="243">
        <v>29</v>
      </c>
      <c r="G104" s="1031"/>
      <c r="H104" s="1031"/>
      <c r="I104" s="1031"/>
      <c r="J104" s="1031"/>
      <c r="K104" s="1031"/>
      <c r="L104" s="1031"/>
      <c r="M104" s="1031"/>
      <c r="N104" s="1031"/>
      <c r="O104" s="1031"/>
      <c r="P104" s="1031"/>
      <c r="Q104" s="879"/>
      <c r="R104" s="1062"/>
      <c r="S104" s="150"/>
    </row>
    <row r="105" spans="1:19" s="17" customFormat="1" ht="15" customHeight="1" x14ac:dyDescent="0.2">
      <c r="A105" s="139"/>
      <c r="B105" s="244"/>
      <c r="C105" s="215"/>
      <c r="D105" s="215"/>
      <c r="E105" s="220"/>
      <c r="F105" s="243">
        <v>30</v>
      </c>
      <c r="G105" s="1031"/>
      <c r="H105" s="1031"/>
      <c r="I105" s="1031"/>
      <c r="J105" s="1031"/>
      <c r="K105" s="1031"/>
      <c r="L105" s="1031"/>
      <c r="M105" s="1031"/>
      <c r="N105" s="1031"/>
      <c r="O105" s="1031"/>
      <c r="P105" s="1031"/>
      <c r="Q105" s="879"/>
      <c r="R105" s="1062"/>
      <c r="S105" s="150"/>
    </row>
    <row r="106" spans="1:19" s="17" customFormat="1" ht="3.95" customHeight="1" x14ac:dyDescent="0.2">
      <c r="A106" s="139"/>
      <c r="B106" s="244"/>
      <c r="C106" s="215"/>
      <c r="D106" s="215"/>
      <c r="E106" s="220"/>
      <c r="F106" s="243"/>
      <c r="G106" s="245"/>
      <c r="H106" s="245"/>
      <c r="I106" s="245"/>
      <c r="J106" s="245"/>
      <c r="K106" s="245"/>
      <c r="L106" s="245"/>
      <c r="M106" s="245"/>
      <c r="N106" s="245"/>
      <c r="O106" s="245"/>
      <c r="P106" s="245"/>
      <c r="Q106" s="246"/>
      <c r="R106" s="247"/>
      <c r="S106" s="150"/>
    </row>
    <row r="107" spans="1:19" s="17" customFormat="1" ht="20.25" customHeight="1" thickBot="1" x14ac:dyDescent="0.3">
      <c r="A107" s="644"/>
      <c r="B107" s="645"/>
      <c r="C107" s="636"/>
      <c r="D107" s="636"/>
      <c r="E107" s="646"/>
      <c r="F107" s="1074" t="s">
        <v>101</v>
      </c>
      <c r="G107" s="1074"/>
      <c r="H107" s="1074"/>
      <c r="I107" s="1074"/>
      <c r="J107" s="1074"/>
      <c r="K107" s="1074"/>
      <c r="L107" s="1074"/>
      <c r="M107" s="1074"/>
      <c r="N107" s="1074"/>
      <c r="O107" s="1074"/>
      <c r="P107" s="1074"/>
      <c r="Q107" s="971">
        <f>IF(G11="Maßnahme ausgefallen / storniert",0,SUM(Q76:R105))</f>
        <v>0</v>
      </c>
      <c r="R107" s="972"/>
      <c r="S107" s="647"/>
    </row>
    <row r="108" spans="1:19" s="17" customFormat="1" ht="3.95" customHeight="1" thickTop="1" x14ac:dyDescent="0.2">
      <c r="A108" s="644"/>
      <c r="B108" s="648"/>
      <c r="C108" s="649"/>
      <c r="D108" s="649"/>
      <c r="E108" s="649"/>
      <c r="F108" s="650"/>
      <c r="G108" s="1075"/>
      <c r="H108" s="1075"/>
      <c r="I108" s="1075"/>
      <c r="J108" s="1075"/>
      <c r="K108" s="1075"/>
      <c r="L108" s="1075"/>
      <c r="M108" s="1075"/>
      <c r="N108" s="1075"/>
      <c r="O108" s="651"/>
      <c r="P108" s="651"/>
      <c r="Q108" s="1076"/>
      <c r="R108" s="1077"/>
      <c r="S108" s="647"/>
    </row>
    <row r="109" spans="1:19" s="17" customFormat="1" ht="3.95" customHeight="1" x14ac:dyDescent="0.2">
      <c r="A109" s="644"/>
      <c r="B109" s="652"/>
      <c r="C109" s="652"/>
      <c r="D109" s="652"/>
      <c r="E109" s="652"/>
      <c r="F109" s="1078"/>
      <c r="G109" s="1078"/>
      <c r="H109" s="1078"/>
      <c r="I109" s="1078"/>
      <c r="J109" s="1078"/>
      <c r="K109" s="1078"/>
      <c r="L109" s="1078"/>
      <c r="M109" s="1078"/>
      <c r="N109" s="1078"/>
      <c r="O109" s="1078"/>
      <c r="P109" s="1078"/>
      <c r="Q109" s="1078"/>
      <c r="R109" s="1078"/>
      <c r="S109" s="647"/>
    </row>
    <row r="110" spans="1:19" s="17" customFormat="1" ht="3.95" customHeight="1" x14ac:dyDescent="0.2">
      <c r="A110" s="644"/>
      <c r="B110" s="652"/>
      <c r="C110" s="652"/>
      <c r="D110" s="652"/>
      <c r="E110" s="652"/>
      <c r="F110" s="1078"/>
      <c r="G110" s="1078"/>
      <c r="H110" s="1078"/>
      <c r="I110" s="1078"/>
      <c r="J110" s="1078"/>
      <c r="K110" s="1078"/>
      <c r="L110" s="1078"/>
      <c r="M110" s="1078"/>
      <c r="N110" s="1078"/>
      <c r="O110" s="1078"/>
      <c r="P110" s="1078"/>
      <c r="Q110" s="1078"/>
      <c r="R110" s="1078"/>
      <c r="S110" s="647"/>
    </row>
    <row r="111" spans="1:19" s="17" customFormat="1" ht="3.95" customHeight="1" x14ac:dyDescent="0.2">
      <c r="A111" s="644"/>
      <c r="B111" s="652"/>
      <c r="C111" s="652"/>
      <c r="D111" s="652"/>
      <c r="E111" s="652"/>
      <c r="F111" s="1078"/>
      <c r="G111" s="1078"/>
      <c r="H111" s="1078"/>
      <c r="I111" s="1078"/>
      <c r="J111" s="1078"/>
      <c r="K111" s="1078"/>
      <c r="L111" s="1078"/>
      <c r="M111" s="1078"/>
      <c r="N111" s="1078"/>
      <c r="O111" s="1078"/>
      <c r="P111" s="1078"/>
      <c r="Q111" s="1078"/>
      <c r="R111" s="1078"/>
      <c r="S111" s="647"/>
    </row>
    <row r="112" spans="1:19" s="17" customFormat="1" ht="3.95" customHeight="1" x14ac:dyDescent="0.2">
      <c r="A112" s="644"/>
      <c r="B112" s="653"/>
      <c r="C112" s="654"/>
      <c r="D112" s="654"/>
      <c r="E112" s="1105" t="s">
        <v>20</v>
      </c>
      <c r="F112" s="655"/>
      <c r="G112" s="656"/>
      <c r="H112" s="656"/>
      <c r="I112" s="656"/>
      <c r="J112" s="657"/>
      <c r="K112" s="657"/>
      <c r="L112" s="657"/>
      <c r="M112" s="657"/>
      <c r="N112" s="657"/>
      <c r="O112" s="657"/>
      <c r="P112" s="657"/>
      <c r="Q112" s="657"/>
      <c r="R112" s="658"/>
      <c r="S112" s="647"/>
    </row>
    <row r="113" spans="1:19" s="17" customFormat="1" ht="20.25" customHeight="1" x14ac:dyDescent="0.2">
      <c r="A113" s="644"/>
      <c r="B113" s="1107" t="s">
        <v>57</v>
      </c>
      <c r="C113" s="1108"/>
      <c r="D113" s="1108"/>
      <c r="E113" s="1106"/>
      <c r="F113" s="659"/>
      <c r="G113" s="660"/>
      <c r="H113" s="660"/>
      <c r="I113" s="660"/>
      <c r="J113" s="661"/>
      <c r="K113" s="661"/>
      <c r="L113" s="661"/>
      <c r="M113" s="661"/>
      <c r="N113" s="661"/>
      <c r="O113" s="661"/>
      <c r="P113" s="661"/>
      <c r="Q113" s="661"/>
      <c r="R113" s="662"/>
      <c r="S113" s="647"/>
    </row>
    <row r="114" spans="1:19" s="17" customFormat="1" ht="2.1" customHeight="1" x14ac:dyDescent="0.2">
      <c r="A114" s="644"/>
      <c r="B114" s="663"/>
      <c r="C114" s="664"/>
      <c r="D114" s="664"/>
      <c r="E114" s="1106"/>
      <c r="F114" s="659"/>
      <c r="G114" s="660"/>
      <c r="H114" s="660"/>
      <c r="I114" s="660"/>
      <c r="J114" s="661"/>
      <c r="K114" s="661"/>
      <c r="L114" s="661"/>
      <c r="M114" s="661"/>
      <c r="N114" s="661"/>
      <c r="O114" s="661"/>
      <c r="P114" s="661"/>
      <c r="Q114" s="661"/>
      <c r="R114" s="662"/>
      <c r="S114" s="647"/>
    </row>
    <row r="115" spans="1:19" s="17" customFormat="1" ht="2.1" customHeight="1" x14ac:dyDescent="0.2">
      <c r="A115" s="644"/>
      <c r="B115" s="663"/>
      <c r="C115" s="664"/>
      <c r="D115" s="664"/>
      <c r="E115" s="664"/>
      <c r="F115" s="659"/>
      <c r="G115" s="660"/>
      <c r="H115" s="660"/>
      <c r="I115" s="660"/>
      <c r="J115" s="661"/>
      <c r="K115" s="661"/>
      <c r="L115" s="661"/>
      <c r="M115" s="661"/>
      <c r="N115" s="661"/>
      <c r="O115" s="661"/>
      <c r="P115" s="661"/>
      <c r="Q115" s="661"/>
      <c r="R115" s="662"/>
      <c r="S115" s="647"/>
    </row>
    <row r="116" spans="1:19" s="17" customFormat="1" ht="15.95" customHeight="1" x14ac:dyDescent="0.2">
      <c r="A116" s="644"/>
      <c r="B116" s="665" t="s">
        <v>58</v>
      </c>
      <c r="C116" s="666"/>
      <c r="D116" s="666"/>
      <c r="E116" s="666"/>
      <c r="F116" s="1109" t="str">
        <f>IF('4.Abrechnung'!G11="Maßnahme ausgefallen / storniert","Maßnahme ausgefallen / storniert",IF((Q107-Q68)&lt;0,"Achtung, es besteht ein Einnahme-Überschuss !","Verbleibender Eigenanteil"))</f>
        <v>Verbleibender Eigenanteil</v>
      </c>
      <c r="G116" s="1110"/>
      <c r="H116" s="1110"/>
      <c r="I116" s="1110"/>
      <c r="J116" s="1110"/>
      <c r="K116" s="1110"/>
      <c r="L116" s="1110"/>
      <c r="M116" s="1110"/>
      <c r="N116" s="1110"/>
      <c r="O116" s="1110"/>
      <c r="P116" s="1110"/>
      <c r="Q116" s="1099">
        <f>IF(G11="Maßnahme ausgefallen / storniert",0,Q107-Q68)</f>
        <v>0</v>
      </c>
      <c r="R116" s="1100"/>
      <c r="S116" s="647"/>
    </row>
    <row r="117" spans="1:19" s="17" customFormat="1" ht="15.95" customHeight="1" x14ac:dyDescent="0.2">
      <c r="A117" s="644"/>
      <c r="B117" s="1079" t="s">
        <v>178</v>
      </c>
      <c r="C117" s="1080"/>
      <c r="D117" s="1080"/>
      <c r="E117" s="667"/>
      <c r="F117" s="659"/>
      <c r="G117" s="660"/>
      <c r="H117" s="660"/>
      <c r="I117" s="660"/>
      <c r="J117" s="661"/>
      <c r="K117" s="661"/>
      <c r="L117" s="661"/>
      <c r="M117" s="661"/>
      <c r="N117" s="661"/>
      <c r="O117" s="661"/>
      <c r="P117" s="661"/>
      <c r="Q117" s="1072"/>
      <c r="R117" s="1073"/>
      <c r="S117" s="647"/>
    </row>
    <row r="118" spans="1:19" s="17" customFormat="1" ht="21.6" customHeight="1" x14ac:dyDescent="0.2">
      <c r="A118" s="644">
        <v>17</v>
      </c>
      <c r="B118" s="1094" t="s">
        <v>167</v>
      </c>
      <c r="C118" s="1095"/>
      <c r="D118" s="1095"/>
      <c r="E118" s="707">
        <v>7</v>
      </c>
      <c r="F118" s="668"/>
      <c r="G118" s="1071" t="s">
        <v>163</v>
      </c>
      <c r="H118" s="1071"/>
      <c r="I118" s="1071"/>
      <c r="J118" s="1071"/>
      <c r="K118" s="1071"/>
      <c r="L118" s="1071"/>
      <c r="M118" s="1071"/>
      <c r="N118" s="1071"/>
      <c r="O118" s="1071"/>
      <c r="P118" s="1071"/>
      <c r="Q118" s="669"/>
      <c r="R118" s="670"/>
      <c r="S118" s="647"/>
    </row>
    <row r="119" spans="1:19" s="17" customFormat="1" ht="21.6" customHeight="1" x14ac:dyDescent="0.2">
      <c r="A119" s="644">
        <v>18</v>
      </c>
      <c r="B119" s="1094" t="s">
        <v>168</v>
      </c>
      <c r="C119" s="1095"/>
      <c r="D119" s="1095"/>
      <c r="E119" s="707">
        <v>9</v>
      </c>
      <c r="F119" s="668"/>
      <c r="G119" s="1071"/>
      <c r="H119" s="1071"/>
      <c r="I119" s="1071"/>
      <c r="J119" s="1071"/>
      <c r="K119" s="1071"/>
      <c r="L119" s="1071"/>
      <c r="M119" s="1071"/>
      <c r="N119" s="1071"/>
      <c r="O119" s="1071"/>
      <c r="P119" s="1071"/>
      <c r="Q119" s="669"/>
      <c r="R119" s="670"/>
      <c r="S119" s="647"/>
    </row>
    <row r="120" spans="1:19" s="17" customFormat="1" ht="21.6" customHeight="1" x14ac:dyDescent="0.2">
      <c r="A120" s="644">
        <v>19</v>
      </c>
      <c r="B120" s="1081" t="s">
        <v>169</v>
      </c>
      <c r="C120" s="1082"/>
      <c r="D120" s="1082"/>
      <c r="E120" s="707">
        <v>14</v>
      </c>
      <c r="F120" s="668"/>
      <c r="G120" s="1096" t="str">
        <f>(G32-G35+G38+Q38)&amp;" TN"</f>
        <v>0 TN</v>
      </c>
      <c r="H120" s="1096"/>
      <c r="I120" s="671" t="s">
        <v>60</v>
      </c>
      <c r="J120" s="672" t="str">
        <f>(G26+Q26)&amp;" Tage"</f>
        <v>0 Tage</v>
      </c>
      <c r="K120" s="673"/>
      <c r="L120" s="673"/>
      <c r="M120" s="1097" t="s">
        <v>60</v>
      </c>
      <c r="N120" s="1097"/>
      <c r="O120" s="1098">
        <f>IF(G13="a. Freizeitmaßnahme im eigenen Haus oder Zeltlager im Inland oder Freizeitmaßnahme ohne Übernachtung",$E118,IF(G13="b. Freizeitmaßnahme in einem fremden Haus oder Bildungsmaßnahme oder Freizeitmaßnahme [einschließlich Zeltlager] im Ausland",$E119,IF(G13="c. Gruppenleiterschulung",$E120)))</f>
        <v>7</v>
      </c>
      <c r="P120" s="1098"/>
      <c r="Q120" s="1099">
        <f>IF(G11="Maßnahme ausgefallen / storniert",0,IF(G13="a. Freizeitmaßnahme im eigenen Haus oder Zeltlager im Inland oder Freizeitmaßnahme ohne Übernachtung",$E118*(G32-G35+G38+Q38)*(G26+Q26),IF(G13="b. Freizeitmaßnahme in einem fremden Haus oder Bildungsmaßnahme oder Freizeitmaßnahme [einschließlich Zeltlager] im Ausland",$E119*(G32-G35+G38+Q38)*(G26+Q26),IF(G13="c. Gruppenleiterschulung",$E120*(G32-G35+G38+Q38)*(G26+Q26)))))</f>
        <v>0</v>
      </c>
      <c r="R120" s="1100"/>
      <c r="S120" s="647"/>
    </row>
    <row r="121" spans="1:19" s="17" customFormat="1" ht="14.1" customHeight="1" x14ac:dyDescent="0.2">
      <c r="A121" s="644"/>
      <c r="B121" s="1101" t="s">
        <v>61</v>
      </c>
      <c r="C121" s="1102"/>
      <c r="D121" s="1102"/>
      <c r="E121" s="674"/>
      <c r="F121" s="675"/>
      <c r="G121" s="676"/>
      <c r="H121" s="676"/>
      <c r="I121" s="677"/>
      <c r="J121" s="661"/>
      <c r="K121" s="661"/>
      <c r="L121" s="661"/>
      <c r="M121" s="661"/>
      <c r="N121" s="678"/>
      <c r="O121" s="678"/>
      <c r="P121" s="678"/>
      <c r="Q121" s="679"/>
      <c r="R121" s="662"/>
      <c r="S121" s="647"/>
    </row>
    <row r="122" spans="1:19" s="17" customFormat="1" ht="58.35" customHeight="1" x14ac:dyDescent="0.2">
      <c r="A122" s="644"/>
      <c r="B122" s="1103" t="s">
        <v>187</v>
      </c>
      <c r="C122" s="1104"/>
      <c r="D122" s="1104"/>
      <c r="E122" s="1104"/>
      <c r="F122" s="675"/>
      <c r="G122" s="676"/>
      <c r="H122" s="676"/>
      <c r="I122" s="676"/>
      <c r="J122" s="661"/>
      <c r="K122" s="661"/>
      <c r="L122" s="661"/>
      <c r="M122" s="661"/>
      <c r="N122" s="678"/>
      <c r="O122" s="678"/>
      <c r="P122" s="678"/>
      <c r="Q122" s="679"/>
      <c r="R122" s="662"/>
      <c r="S122" s="647"/>
    </row>
    <row r="123" spans="1:19" s="17" customFormat="1" ht="3.95" customHeight="1" x14ac:dyDescent="0.2">
      <c r="A123" s="644"/>
      <c r="B123" s="680"/>
      <c r="C123" s="681"/>
      <c r="D123" s="681"/>
      <c r="E123" s="681"/>
      <c r="F123" s="675"/>
      <c r="G123" s="676"/>
      <c r="H123" s="676"/>
      <c r="I123" s="676"/>
      <c r="J123" s="661"/>
      <c r="K123" s="661"/>
      <c r="L123" s="661"/>
      <c r="M123" s="661"/>
      <c r="N123" s="678"/>
      <c r="O123" s="678"/>
      <c r="P123" s="678"/>
      <c r="Q123" s="679"/>
      <c r="R123" s="662"/>
      <c r="S123" s="647"/>
    </row>
    <row r="124" spans="1:19" s="17" customFormat="1" ht="3.95" customHeight="1" x14ac:dyDescent="0.2">
      <c r="A124" s="644"/>
      <c r="B124" s="682"/>
      <c r="C124" s="683"/>
      <c r="D124" s="683"/>
      <c r="E124" s="683"/>
      <c r="F124" s="684"/>
      <c r="G124" s="685"/>
      <c r="H124" s="685"/>
      <c r="I124" s="685"/>
      <c r="J124" s="657"/>
      <c r="K124" s="657"/>
      <c r="L124" s="657"/>
      <c r="M124" s="657"/>
      <c r="N124" s="686"/>
      <c r="O124" s="686"/>
      <c r="P124" s="686"/>
      <c r="Q124" s="687"/>
      <c r="R124" s="658"/>
      <c r="S124" s="647"/>
    </row>
    <row r="125" spans="1:19" s="17" customFormat="1" ht="21.95" customHeight="1" thickBot="1" x14ac:dyDescent="0.3">
      <c r="A125" s="644"/>
      <c r="B125" s="1111" t="s">
        <v>179</v>
      </c>
      <c r="C125" s="1112"/>
      <c r="D125" s="1112"/>
      <c r="E125" s="1113"/>
      <c r="F125" s="973" t="str">
        <f>IF(G11="Maßnahme ausgefallen / storniert","Maßnahme ausgefallen / storniert",IF(Q125&lt;=0,"Kein Maßnahmezuschuss möglich, 
die Einnahmen sind ≥ der Ausgaben !",IF(Q125&gt;=MIN(Q120,Q116),"Maximal möglicher Maßnahmezuschuss","Möglicher Zuschuss")))</f>
        <v>Kein Maßnahmezuschuss möglich, 
die Einnahmen sind ≥ der Ausgaben !</v>
      </c>
      <c r="G125" s="974"/>
      <c r="H125" s="974"/>
      <c r="I125" s="974"/>
      <c r="J125" s="974"/>
      <c r="K125" s="974"/>
      <c r="L125" s="974"/>
      <c r="M125" s="974"/>
      <c r="N125" s="974"/>
      <c r="O125" s="974"/>
      <c r="P125" s="974"/>
      <c r="Q125" s="971">
        <f>MIN(Q116,Q120)</f>
        <v>0</v>
      </c>
      <c r="R125" s="972"/>
      <c r="S125" s="647"/>
    </row>
    <row r="126" spans="1:19" ht="3" customHeight="1" thickTop="1" x14ac:dyDescent="0.2">
      <c r="A126" s="644"/>
      <c r="B126" s="688"/>
      <c r="C126" s="689"/>
      <c r="D126" s="689"/>
      <c r="E126" s="689"/>
      <c r="F126" s="690"/>
      <c r="G126" s="691"/>
      <c r="H126" s="691"/>
      <c r="I126" s="691"/>
      <c r="J126" s="690"/>
      <c r="K126" s="690"/>
      <c r="L126" s="690"/>
      <c r="M126" s="690"/>
      <c r="N126" s="690"/>
      <c r="O126" s="690"/>
      <c r="P126" s="690"/>
      <c r="Q126" s="690"/>
      <c r="R126" s="692"/>
      <c r="S126" s="693"/>
    </row>
    <row r="127" spans="1:19" s="17" customFormat="1" ht="3" customHeight="1" x14ac:dyDescent="0.2">
      <c r="A127" s="644"/>
      <c r="B127" s="694"/>
      <c r="C127" s="695"/>
      <c r="D127" s="695"/>
      <c r="E127" s="695"/>
      <c r="F127" s="675"/>
      <c r="G127" s="676"/>
      <c r="H127" s="676"/>
      <c r="I127" s="676"/>
      <c r="J127" s="661"/>
      <c r="K127" s="661"/>
      <c r="L127" s="661"/>
      <c r="M127" s="661"/>
      <c r="N127" s="678"/>
      <c r="O127" s="678"/>
      <c r="P127" s="678"/>
      <c r="Q127" s="679"/>
      <c r="R127" s="662"/>
      <c r="S127" s="647"/>
    </row>
    <row r="128" spans="1:19" s="17" customFormat="1" ht="18.95" customHeight="1" x14ac:dyDescent="0.25">
      <c r="A128" s="644"/>
      <c r="B128" s="1114" t="s">
        <v>180</v>
      </c>
      <c r="C128" s="1115"/>
      <c r="D128" s="1115"/>
      <c r="E128" s="1116"/>
      <c r="F128" s="1117"/>
      <c r="G128" s="1118"/>
      <c r="H128" s="1118"/>
      <c r="I128" s="1118"/>
      <c r="J128" s="1118"/>
      <c r="K128" s="1118"/>
      <c r="L128" s="1118"/>
      <c r="M128" s="1118"/>
      <c r="N128" s="1118"/>
      <c r="O128" s="1118"/>
      <c r="P128" s="1118"/>
      <c r="Q128" s="1069">
        <f>IF(G11="Maßnahme ausgefallen / storniert",0,Q57)</f>
        <v>0</v>
      </c>
      <c r="R128" s="1070"/>
      <c r="S128" s="647"/>
    </row>
    <row r="129" spans="1:19" s="17" customFormat="1" ht="18.95" customHeight="1" thickBot="1" x14ac:dyDescent="0.3">
      <c r="A129" s="644"/>
      <c r="B129" s="969" t="s">
        <v>181</v>
      </c>
      <c r="C129" s="970"/>
      <c r="D129" s="970"/>
      <c r="E129" s="970"/>
      <c r="F129" s="973">
        <f>IF(G11="Maßnahme ausgefallen / storniert","Maßnahme ausgefallen / storniert",IF(Q107=0,0,IF(Q129&lt;0,"Keine Indivualförderung möglich, da die Einnahmen höher sind als die beantragte Individualförderung",IF(Q129&lt;Q119,"Individualförderung ist niedriger als beantragt, da sie mit dem Maßnahmeüberschuss verrechnet wird !",IF(Q129=0,"Keine Individualförderung","Mögliche Individualförderung")))))</f>
        <v>0</v>
      </c>
      <c r="G129" s="974"/>
      <c r="H129" s="974"/>
      <c r="I129" s="974"/>
      <c r="J129" s="974"/>
      <c r="K129" s="974"/>
      <c r="L129" s="974"/>
      <c r="M129" s="974"/>
      <c r="N129" s="974"/>
      <c r="O129" s="974"/>
      <c r="P129" s="974"/>
      <c r="Q129" s="971">
        <f>IF(Q125&lt;0,Q128+Q125,Q128)</f>
        <v>0</v>
      </c>
      <c r="R129" s="972"/>
      <c r="S129" s="647"/>
    </row>
    <row r="130" spans="1:19" ht="3.95" customHeight="1" thickTop="1" x14ac:dyDescent="0.2">
      <c r="A130" s="644"/>
      <c r="B130" s="696"/>
      <c r="C130" s="697"/>
      <c r="D130" s="697"/>
      <c r="E130" s="697"/>
      <c r="F130" s="698"/>
      <c r="G130" s="699"/>
      <c r="H130" s="699"/>
      <c r="I130" s="699"/>
      <c r="J130" s="698"/>
      <c r="K130" s="698"/>
      <c r="L130" s="698"/>
      <c r="M130" s="698"/>
      <c r="N130" s="698"/>
      <c r="O130" s="698"/>
      <c r="P130" s="698"/>
      <c r="Q130" s="698"/>
      <c r="R130" s="700"/>
      <c r="S130" s="693"/>
    </row>
    <row r="131" spans="1:19" ht="3.95" customHeight="1" x14ac:dyDescent="0.2">
      <c r="A131" s="644"/>
      <c r="B131" s="688"/>
      <c r="C131" s="689"/>
      <c r="D131" s="689"/>
      <c r="E131" s="689"/>
      <c r="F131" s="690"/>
      <c r="G131" s="691"/>
      <c r="H131" s="691"/>
      <c r="I131" s="691"/>
      <c r="J131" s="690"/>
      <c r="K131" s="690"/>
      <c r="L131" s="690"/>
      <c r="M131" s="690"/>
      <c r="N131" s="690"/>
      <c r="O131" s="690"/>
      <c r="P131" s="690"/>
      <c r="Q131" s="690"/>
      <c r="R131" s="692"/>
      <c r="S131" s="693"/>
    </row>
    <row r="132" spans="1:19" s="17" customFormat="1" ht="30" customHeight="1" thickBot="1" x14ac:dyDescent="0.3">
      <c r="A132" s="644"/>
      <c r="B132" s="1087" t="s">
        <v>123</v>
      </c>
      <c r="C132" s="1088"/>
      <c r="D132" s="1088"/>
      <c r="E132" s="1089"/>
      <c r="F132" s="1090" t="str">
        <f>IF(G11="Maßnahme ausgefallen / storniert","Maßnahme ausgefallen / storniert",IF(Q132&lt;=0,"Keine Gesamtförderung möglich, 
die Einnahmen sind ≥ der Ausgaben !",IF(Q129&gt;0,"Mögliche Gesamtförderung 
inkl. berechneter Individualförderung","Mögliche Förderung")))</f>
        <v>Keine Gesamtförderung möglich, 
die Einnahmen sind ≥ der Ausgaben !</v>
      </c>
      <c r="G132" s="1091"/>
      <c r="H132" s="1091"/>
      <c r="I132" s="1091"/>
      <c r="J132" s="1091"/>
      <c r="K132" s="1091"/>
      <c r="L132" s="1091"/>
      <c r="M132" s="1091"/>
      <c r="N132" s="1091"/>
      <c r="O132" s="1091"/>
      <c r="P132" s="1091"/>
      <c r="Q132" s="1092">
        <f>IF(G11="Maßnahme ausgefallen / storniert",0,IF((Q125+Q128)&lt;=0,0,Q125+Q128))</f>
        <v>0</v>
      </c>
      <c r="R132" s="1093"/>
      <c r="S132" s="647"/>
    </row>
    <row r="133" spans="1:19" ht="3.95" customHeight="1" thickTop="1" x14ac:dyDescent="0.2">
      <c r="A133" s="644"/>
      <c r="B133" s="701"/>
      <c r="C133" s="702"/>
      <c r="D133" s="702"/>
      <c r="E133" s="702"/>
      <c r="F133" s="702"/>
      <c r="G133" s="703"/>
      <c r="H133" s="703"/>
      <c r="I133" s="703"/>
      <c r="J133" s="702"/>
      <c r="K133" s="702"/>
      <c r="L133" s="702"/>
      <c r="M133" s="702"/>
      <c r="N133" s="702"/>
      <c r="O133" s="702"/>
      <c r="P133" s="702"/>
      <c r="Q133" s="702"/>
      <c r="R133" s="704"/>
      <c r="S133" s="693"/>
    </row>
    <row r="134" spans="1:19" x14ac:dyDescent="0.2">
      <c r="A134" s="644"/>
      <c r="B134" s="705"/>
      <c r="C134" s="647"/>
      <c r="D134" s="647"/>
      <c r="E134" s="647"/>
      <c r="F134" s="647"/>
      <c r="G134" s="706"/>
      <c r="H134" s="706"/>
      <c r="I134" s="706"/>
      <c r="J134" s="647"/>
      <c r="K134" s="647"/>
      <c r="L134" s="647"/>
      <c r="M134" s="647"/>
      <c r="N134" s="647"/>
      <c r="O134" s="647"/>
      <c r="P134" s="647"/>
      <c r="Q134" s="647"/>
      <c r="R134" s="647"/>
      <c r="S134" s="693"/>
    </row>
    <row r="135" spans="1:19" x14ac:dyDescent="0.2">
      <c r="B135" s="17"/>
      <c r="C135" s="17"/>
      <c r="D135" s="17"/>
      <c r="E135" s="17"/>
      <c r="F135" s="17"/>
      <c r="G135" s="18"/>
      <c r="H135" s="18"/>
      <c r="I135" s="18"/>
      <c r="J135" s="17"/>
      <c r="K135" s="17"/>
      <c r="L135" s="17"/>
      <c r="M135" s="17"/>
      <c r="N135" s="17"/>
      <c r="O135" s="17"/>
      <c r="P135" s="17"/>
      <c r="Q135" s="17"/>
      <c r="R135" s="17"/>
    </row>
    <row r="136" spans="1:19" x14ac:dyDescent="0.2">
      <c r="B136" s="17"/>
      <c r="C136" s="17"/>
      <c r="D136" s="17"/>
      <c r="E136" s="17"/>
      <c r="F136" s="17"/>
      <c r="G136" s="18"/>
      <c r="H136" s="18"/>
      <c r="I136" s="18"/>
      <c r="J136" s="17"/>
      <c r="K136" s="17"/>
      <c r="L136" s="17"/>
      <c r="M136" s="17"/>
      <c r="N136" s="17"/>
      <c r="O136" s="17"/>
      <c r="P136" s="17"/>
      <c r="Q136" s="17"/>
      <c r="R136" s="17"/>
    </row>
    <row r="137" spans="1:19" x14ac:dyDescent="0.2">
      <c r="B137" s="17"/>
      <c r="C137" s="17"/>
      <c r="D137" s="17"/>
      <c r="E137" s="17"/>
      <c r="F137" s="17"/>
      <c r="G137" s="18"/>
      <c r="H137" s="18"/>
      <c r="I137" s="18"/>
      <c r="J137" s="17"/>
      <c r="K137" s="17"/>
      <c r="L137" s="17"/>
      <c r="M137" s="17"/>
      <c r="N137" s="17"/>
      <c r="O137" s="17"/>
      <c r="P137" s="17"/>
      <c r="Q137" s="17"/>
      <c r="R137" s="17"/>
    </row>
    <row r="138" spans="1:19" x14ac:dyDescent="0.2">
      <c r="B138" s="17"/>
      <c r="C138" s="17"/>
      <c r="D138" s="17"/>
      <c r="E138" s="17"/>
      <c r="F138" s="17"/>
      <c r="G138" s="18"/>
      <c r="H138" s="18"/>
      <c r="I138" s="18"/>
      <c r="J138" s="17"/>
      <c r="K138" s="17"/>
      <c r="L138" s="17"/>
      <c r="M138" s="17"/>
      <c r="N138" s="17"/>
      <c r="O138" s="17"/>
      <c r="P138" s="17"/>
      <c r="Q138" s="17"/>
      <c r="R138" s="17"/>
    </row>
    <row r="139" spans="1:19" x14ac:dyDescent="0.2">
      <c r="B139" s="17"/>
      <c r="C139" s="17"/>
      <c r="D139" s="17"/>
      <c r="E139" s="17"/>
      <c r="F139" s="17"/>
      <c r="G139" s="18"/>
      <c r="H139" s="18"/>
      <c r="I139" s="18"/>
      <c r="J139" s="17"/>
      <c r="K139" s="17"/>
      <c r="L139" s="17"/>
      <c r="M139" s="17"/>
      <c r="N139" s="17"/>
      <c r="O139" s="17"/>
      <c r="P139" s="17"/>
      <c r="Q139" s="17"/>
      <c r="R139" s="17"/>
    </row>
    <row r="140" spans="1:19" x14ac:dyDescent="0.2">
      <c r="B140" s="17"/>
      <c r="C140" s="17"/>
      <c r="D140" s="17"/>
      <c r="E140" s="17"/>
      <c r="F140" s="17"/>
      <c r="G140" s="18"/>
      <c r="H140" s="18"/>
      <c r="I140" s="18"/>
      <c r="J140" s="17"/>
      <c r="K140" s="17"/>
      <c r="L140" s="17"/>
      <c r="M140" s="17"/>
      <c r="N140" s="17"/>
      <c r="O140" s="17"/>
      <c r="P140" s="17"/>
      <c r="Q140" s="17"/>
      <c r="R140" s="17"/>
    </row>
    <row r="141" spans="1:19" x14ac:dyDescent="0.2">
      <c r="B141" s="17"/>
      <c r="C141" s="17"/>
      <c r="D141" s="17"/>
      <c r="E141" s="17"/>
      <c r="F141" s="17"/>
      <c r="G141" s="18"/>
      <c r="H141" s="18"/>
      <c r="I141" s="18"/>
      <c r="J141" s="17"/>
      <c r="K141" s="17"/>
      <c r="L141" s="17"/>
      <c r="M141" s="17"/>
      <c r="N141" s="17"/>
      <c r="O141" s="17"/>
      <c r="P141" s="17"/>
      <c r="Q141" s="17"/>
      <c r="R141" s="17"/>
    </row>
    <row r="142" spans="1:19" x14ac:dyDescent="0.2">
      <c r="B142" s="17"/>
      <c r="C142" s="17"/>
      <c r="D142" s="17"/>
      <c r="E142" s="17"/>
      <c r="F142" s="17"/>
      <c r="G142" s="18"/>
      <c r="H142" s="18"/>
      <c r="I142" s="18"/>
      <c r="J142" s="17"/>
      <c r="K142" s="17"/>
      <c r="L142" s="17"/>
      <c r="M142" s="17"/>
      <c r="N142" s="17"/>
      <c r="O142" s="17"/>
      <c r="P142" s="17"/>
      <c r="Q142" s="17"/>
      <c r="R142" s="17"/>
    </row>
    <row r="143" spans="1:19" x14ac:dyDescent="0.2">
      <c r="B143" s="17"/>
      <c r="C143" s="17"/>
      <c r="D143" s="17"/>
      <c r="E143" s="17"/>
      <c r="F143" s="17"/>
      <c r="G143" s="18"/>
      <c r="H143" s="18"/>
      <c r="I143" s="18"/>
      <c r="J143" s="17"/>
      <c r="K143" s="17"/>
      <c r="L143" s="17"/>
      <c r="M143" s="17"/>
      <c r="N143" s="17"/>
      <c r="O143" s="17"/>
      <c r="P143" s="17"/>
      <c r="Q143" s="17"/>
      <c r="R143" s="17"/>
    </row>
    <row r="144" spans="1:19" x14ac:dyDescent="0.2">
      <c r="B144" s="17"/>
      <c r="C144" s="17"/>
      <c r="D144" s="17"/>
      <c r="E144" s="17"/>
      <c r="F144" s="17"/>
      <c r="G144" s="18"/>
      <c r="H144" s="18"/>
      <c r="I144" s="18"/>
      <c r="J144" s="17"/>
      <c r="K144" s="17"/>
      <c r="L144" s="17"/>
      <c r="M144" s="17"/>
      <c r="N144" s="17"/>
      <c r="O144" s="17"/>
      <c r="P144" s="17"/>
      <c r="Q144" s="17"/>
      <c r="R144" s="17"/>
    </row>
    <row r="145" spans="2:18" x14ac:dyDescent="0.2">
      <c r="B145" s="17"/>
      <c r="C145" s="17"/>
      <c r="D145" s="17"/>
      <c r="E145" s="17"/>
      <c r="F145" s="17"/>
      <c r="G145" s="18"/>
      <c r="H145" s="18"/>
      <c r="I145" s="18"/>
      <c r="J145" s="17"/>
      <c r="K145" s="17"/>
      <c r="L145" s="17"/>
      <c r="M145" s="17"/>
      <c r="N145" s="17"/>
      <c r="O145" s="17"/>
      <c r="P145" s="17"/>
      <c r="Q145" s="17"/>
      <c r="R145" s="17"/>
    </row>
    <row r="146" spans="2:18" x14ac:dyDescent="0.2">
      <c r="B146" s="17"/>
      <c r="C146" s="17"/>
      <c r="D146" s="17"/>
      <c r="E146" s="17"/>
      <c r="F146" s="17"/>
      <c r="G146" s="18"/>
      <c r="H146" s="18"/>
      <c r="I146" s="18"/>
      <c r="J146" s="17"/>
      <c r="K146" s="17"/>
      <c r="L146" s="17"/>
      <c r="M146" s="17"/>
      <c r="N146" s="17"/>
      <c r="O146" s="17"/>
      <c r="P146" s="17"/>
      <c r="Q146" s="17"/>
      <c r="R146" s="17"/>
    </row>
    <row r="147" spans="2:18" x14ac:dyDescent="0.2">
      <c r="B147" s="17"/>
      <c r="C147" s="17"/>
      <c r="D147" s="17"/>
      <c r="E147" s="17"/>
      <c r="F147" s="17"/>
      <c r="G147" s="18"/>
      <c r="H147" s="18"/>
      <c r="I147" s="18"/>
      <c r="J147" s="17"/>
      <c r="K147" s="17"/>
      <c r="L147" s="17"/>
      <c r="M147" s="17"/>
      <c r="N147" s="17"/>
      <c r="O147" s="17"/>
      <c r="P147" s="17"/>
      <c r="Q147" s="17"/>
      <c r="R147" s="17"/>
    </row>
    <row r="148" spans="2:18" x14ac:dyDescent="0.2">
      <c r="B148" s="17"/>
      <c r="C148" s="17"/>
      <c r="D148" s="17"/>
      <c r="E148" s="17"/>
      <c r="F148" s="17"/>
      <c r="G148" s="18"/>
      <c r="H148" s="18"/>
      <c r="I148" s="18"/>
      <c r="J148" s="17"/>
      <c r="K148" s="17"/>
      <c r="L148" s="17"/>
      <c r="M148" s="17"/>
      <c r="N148" s="17"/>
      <c r="O148" s="17"/>
      <c r="P148" s="17"/>
      <c r="Q148" s="17"/>
      <c r="R148" s="17"/>
    </row>
    <row r="149" spans="2:18" x14ac:dyDescent="0.2">
      <c r="B149" s="17"/>
      <c r="C149" s="17"/>
      <c r="D149" s="17"/>
      <c r="E149" s="17"/>
      <c r="F149" s="17"/>
      <c r="G149" s="18"/>
      <c r="H149" s="18"/>
      <c r="I149" s="18"/>
      <c r="J149" s="17"/>
      <c r="K149" s="17"/>
      <c r="L149" s="17"/>
      <c r="M149" s="17"/>
      <c r="N149" s="17"/>
      <c r="O149" s="17"/>
      <c r="P149" s="17"/>
      <c r="Q149" s="17"/>
      <c r="R149" s="17"/>
    </row>
    <row r="150" spans="2:18" x14ac:dyDescent="0.2">
      <c r="B150" s="17"/>
      <c r="C150" s="17"/>
      <c r="D150" s="17"/>
      <c r="E150" s="17"/>
      <c r="F150" s="17"/>
      <c r="G150" s="18"/>
      <c r="H150" s="18"/>
      <c r="I150" s="18"/>
      <c r="J150" s="17"/>
      <c r="K150" s="17"/>
      <c r="L150" s="17"/>
      <c r="M150" s="17"/>
      <c r="N150" s="17"/>
      <c r="O150" s="17"/>
      <c r="P150" s="17"/>
      <c r="Q150" s="17"/>
      <c r="R150" s="17"/>
    </row>
    <row r="151" spans="2:18" x14ac:dyDescent="0.2">
      <c r="B151" s="17"/>
      <c r="C151" s="17"/>
      <c r="D151" s="17"/>
      <c r="E151" s="17"/>
      <c r="F151" s="17"/>
      <c r="G151" s="18"/>
      <c r="H151" s="18"/>
      <c r="I151" s="18"/>
      <c r="J151" s="17"/>
      <c r="K151" s="17"/>
      <c r="L151" s="17"/>
      <c r="M151" s="17"/>
      <c r="N151" s="17"/>
      <c r="O151" s="17"/>
      <c r="P151" s="17"/>
      <c r="Q151" s="17"/>
      <c r="R151" s="17"/>
    </row>
    <row r="152" spans="2:18" x14ac:dyDescent="0.2">
      <c r="B152" s="17"/>
      <c r="C152" s="17"/>
      <c r="D152" s="17"/>
      <c r="E152" s="17"/>
      <c r="F152" s="17"/>
      <c r="G152" s="18"/>
      <c r="H152" s="18"/>
      <c r="I152" s="18"/>
      <c r="J152" s="17"/>
      <c r="K152" s="17"/>
      <c r="L152" s="17"/>
      <c r="M152" s="17"/>
      <c r="N152" s="17"/>
      <c r="O152" s="17"/>
      <c r="P152" s="17"/>
      <c r="Q152" s="17"/>
      <c r="R152" s="17"/>
    </row>
    <row r="153" spans="2:18" x14ac:dyDescent="0.2">
      <c r="B153" s="17"/>
      <c r="C153" s="17"/>
      <c r="D153" s="17"/>
      <c r="E153" s="17"/>
      <c r="F153" s="17"/>
      <c r="G153" s="18"/>
      <c r="H153" s="18"/>
      <c r="I153" s="18"/>
      <c r="J153" s="17"/>
      <c r="K153" s="17"/>
      <c r="L153" s="17"/>
      <c r="M153" s="17"/>
      <c r="N153" s="17"/>
      <c r="O153" s="17"/>
      <c r="P153" s="17"/>
      <c r="Q153" s="17"/>
      <c r="R153" s="17"/>
    </row>
    <row r="154" spans="2:18" x14ac:dyDescent="0.2">
      <c r="B154" s="17"/>
      <c r="C154" s="17"/>
      <c r="D154" s="17"/>
      <c r="E154" s="17"/>
      <c r="F154" s="17"/>
      <c r="G154" s="18"/>
      <c r="H154" s="18"/>
      <c r="I154" s="18"/>
      <c r="J154" s="17"/>
      <c r="K154" s="17"/>
      <c r="L154" s="17"/>
      <c r="M154" s="17"/>
      <c r="N154" s="17"/>
      <c r="O154" s="17"/>
      <c r="P154" s="17"/>
      <c r="Q154" s="17"/>
      <c r="R154" s="17"/>
    </row>
    <row r="155" spans="2:18" x14ac:dyDescent="0.2">
      <c r="B155" s="17"/>
      <c r="C155" s="17"/>
      <c r="D155" s="17"/>
      <c r="E155" s="17"/>
      <c r="F155" s="17"/>
      <c r="G155" s="18"/>
      <c r="H155" s="18"/>
      <c r="I155" s="18"/>
      <c r="J155" s="17"/>
      <c r="K155" s="17"/>
      <c r="L155" s="17"/>
      <c r="M155" s="17"/>
      <c r="N155" s="17"/>
      <c r="O155" s="17"/>
      <c r="P155" s="17"/>
      <c r="Q155" s="17"/>
      <c r="R155" s="17"/>
    </row>
    <row r="156" spans="2:18" x14ac:dyDescent="0.2">
      <c r="B156" s="17"/>
      <c r="C156" s="17"/>
      <c r="D156" s="17"/>
      <c r="E156" s="17"/>
      <c r="F156" s="17"/>
      <c r="G156" s="18"/>
      <c r="H156" s="18"/>
      <c r="I156" s="18"/>
      <c r="J156" s="17"/>
      <c r="K156" s="17"/>
      <c r="L156" s="17"/>
      <c r="M156" s="17"/>
      <c r="N156" s="17"/>
      <c r="O156" s="17"/>
      <c r="P156" s="17"/>
      <c r="Q156" s="17"/>
      <c r="R156" s="17"/>
    </row>
    <row r="157" spans="2:18" x14ac:dyDescent="0.2">
      <c r="B157" s="17"/>
      <c r="C157" s="17"/>
      <c r="D157" s="17"/>
      <c r="E157" s="17"/>
      <c r="F157" s="17"/>
      <c r="G157" s="18"/>
      <c r="H157" s="18"/>
      <c r="I157" s="18"/>
      <c r="J157" s="17"/>
      <c r="K157" s="17"/>
      <c r="L157" s="17"/>
      <c r="M157" s="17"/>
      <c r="N157" s="17"/>
      <c r="O157" s="17"/>
      <c r="P157" s="17"/>
      <c r="Q157" s="17"/>
      <c r="R157" s="17"/>
    </row>
    <row r="158" spans="2:18" x14ac:dyDescent="0.2">
      <c r="B158" s="17"/>
      <c r="C158" s="17"/>
      <c r="D158" s="17"/>
      <c r="E158" s="17"/>
      <c r="F158" s="17"/>
      <c r="G158" s="18"/>
      <c r="H158" s="18"/>
      <c r="I158" s="18"/>
      <c r="J158" s="17"/>
      <c r="K158" s="17"/>
      <c r="L158" s="17"/>
      <c r="M158" s="17"/>
      <c r="N158" s="17"/>
      <c r="O158" s="17"/>
      <c r="P158" s="17"/>
      <c r="Q158" s="17"/>
      <c r="R158" s="17"/>
    </row>
    <row r="159" spans="2:18" x14ac:dyDescent="0.2">
      <c r="B159" s="17"/>
      <c r="C159" s="17"/>
      <c r="D159" s="17"/>
      <c r="E159" s="17"/>
      <c r="F159" s="17"/>
      <c r="G159" s="18"/>
      <c r="H159" s="18"/>
      <c r="I159" s="18"/>
      <c r="J159" s="17"/>
      <c r="K159" s="17"/>
      <c r="L159" s="17"/>
      <c r="M159" s="17"/>
      <c r="N159" s="17"/>
      <c r="O159" s="17"/>
      <c r="P159" s="17"/>
      <c r="Q159" s="17"/>
      <c r="R159" s="17"/>
    </row>
    <row r="160" spans="2:18" x14ac:dyDescent="0.2">
      <c r="B160" s="17"/>
      <c r="C160" s="17"/>
      <c r="D160" s="17"/>
      <c r="E160" s="17"/>
      <c r="F160" s="17"/>
      <c r="G160" s="18"/>
      <c r="H160" s="18"/>
      <c r="I160" s="18"/>
      <c r="J160" s="17"/>
      <c r="K160" s="17"/>
      <c r="L160" s="17"/>
      <c r="M160" s="17"/>
      <c r="N160" s="17"/>
      <c r="O160" s="17"/>
      <c r="P160" s="17"/>
      <c r="Q160" s="17"/>
      <c r="R160" s="17"/>
    </row>
    <row r="161" spans="2:18" x14ac:dyDescent="0.2">
      <c r="B161" s="17"/>
      <c r="C161" s="17"/>
      <c r="D161" s="17"/>
      <c r="E161" s="17"/>
      <c r="F161" s="17"/>
      <c r="G161" s="18"/>
      <c r="H161" s="18"/>
      <c r="I161" s="18"/>
      <c r="J161" s="17"/>
      <c r="K161" s="17"/>
      <c r="L161" s="17"/>
      <c r="M161" s="17"/>
      <c r="N161" s="17"/>
      <c r="O161" s="17"/>
      <c r="P161" s="17"/>
      <c r="Q161" s="17"/>
      <c r="R161" s="17"/>
    </row>
  </sheetData>
  <sheetProtection algorithmName="SHA-512" hashValue="+y1NydrpaMo1mj9Xo8rDIXS+zb+rm2G/P6RhOInuwk8BUHgH5q8HnCElK241ln6LgO8dBU1AdBgNQRBVpieiPQ==" saltValue="PNVV0wC7R8MoR5EgC/RDzw==" spinCount="100000" sheet="1" objects="1" scenarios="1"/>
  <mergeCells count="190">
    <mergeCell ref="B117:D117"/>
    <mergeCell ref="B120:D120"/>
    <mergeCell ref="B49:C50"/>
    <mergeCell ref="B76:C79"/>
    <mergeCell ref="B132:E132"/>
    <mergeCell ref="F132:P132"/>
    <mergeCell ref="Q132:R132"/>
    <mergeCell ref="B118:D118"/>
    <mergeCell ref="B119:D119"/>
    <mergeCell ref="G120:H120"/>
    <mergeCell ref="M120:N120"/>
    <mergeCell ref="O120:P120"/>
    <mergeCell ref="Q120:R120"/>
    <mergeCell ref="B121:D121"/>
    <mergeCell ref="B122:E122"/>
    <mergeCell ref="E112:E114"/>
    <mergeCell ref="B113:D113"/>
    <mergeCell ref="F116:P116"/>
    <mergeCell ref="Q116:R116"/>
    <mergeCell ref="B125:E125"/>
    <mergeCell ref="F125:P125"/>
    <mergeCell ref="Q125:R125"/>
    <mergeCell ref="B128:E128"/>
    <mergeCell ref="F128:P128"/>
    <mergeCell ref="Q128:R128"/>
    <mergeCell ref="G118:P119"/>
    <mergeCell ref="G99:P99"/>
    <mergeCell ref="Q99:R99"/>
    <mergeCell ref="G100:P100"/>
    <mergeCell ref="Q100:R100"/>
    <mergeCell ref="G101:P101"/>
    <mergeCell ref="Q101:R101"/>
    <mergeCell ref="G102:P102"/>
    <mergeCell ref="Q102:R102"/>
    <mergeCell ref="G103:P103"/>
    <mergeCell ref="Q103:R103"/>
    <mergeCell ref="Q117:R117"/>
    <mergeCell ref="G104:P104"/>
    <mergeCell ref="Q104:R104"/>
    <mergeCell ref="G105:P105"/>
    <mergeCell ref="Q105:R105"/>
    <mergeCell ref="F107:P107"/>
    <mergeCell ref="Q107:R107"/>
    <mergeCell ref="G108:N108"/>
    <mergeCell ref="Q108:R108"/>
    <mergeCell ref="F109:R111"/>
    <mergeCell ref="G94:P94"/>
    <mergeCell ref="Q94:R94"/>
    <mergeCell ref="G95:P95"/>
    <mergeCell ref="Q95:R95"/>
    <mergeCell ref="G96:P96"/>
    <mergeCell ref="Q96:R96"/>
    <mergeCell ref="G97:P97"/>
    <mergeCell ref="Q97:R97"/>
    <mergeCell ref="G98:P98"/>
    <mergeCell ref="Q98:R98"/>
    <mergeCell ref="G89:P89"/>
    <mergeCell ref="Q89:R89"/>
    <mergeCell ref="G90:P90"/>
    <mergeCell ref="Q90:R90"/>
    <mergeCell ref="G91:P91"/>
    <mergeCell ref="Q91:R91"/>
    <mergeCell ref="G92:P92"/>
    <mergeCell ref="Q92:R92"/>
    <mergeCell ref="G93:P93"/>
    <mergeCell ref="Q93:R93"/>
    <mergeCell ref="G84:P84"/>
    <mergeCell ref="Q84:R84"/>
    <mergeCell ref="G85:P85"/>
    <mergeCell ref="Q85:R85"/>
    <mergeCell ref="G86:P86"/>
    <mergeCell ref="Q86:R86"/>
    <mergeCell ref="G87:P87"/>
    <mergeCell ref="Q87:R87"/>
    <mergeCell ref="G88:P88"/>
    <mergeCell ref="Q88:R88"/>
    <mergeCell ref="G79:P79"/>
    <mergeCell ref="Q79:R79"/>
    <mergeCell ref="G80:P80"/>
    <mergeCell ref="Q80:R80"/>
    <mergeCell ref="G81:P81"/>
    <mergeCell ref="Q81:R81"/>
    <mergeCell ref="G82:P82"/>
    <mergeCell ref="Q82:R82"/>
    <mergeCell ref="G83:P83"/>
    <mergeCell ref="Q83:R83"/>
    <mergeCell ref="B74:D74"/>
    <mergeCell ref="G76:P76"/>
    <mergeCell ref="Q76:R76"/>
    <mergeCell ref="G77:P77"/>
    <mergeCell ref="Q77:R77"/>
    <mergeCell ref="G78:P78"/>
    <mergeCell ref="Q78:R78"/>
    <mergeCell ref="Q75:R75"/>
    <mergeCell ref="F65:P65"/>
    <mergeCell ref="Q65:R65"/>
    <mergeCell ref="F66:P66"/>
    <mergeCell ref="Q66:R66"/>
    <mergeCell ref="O67:P67"/>
    <mergeCell ref="F68:P68"/>
    <mergeCell ref="Q68:R68"/>
    <mergeCell ref="G73:N73"/>
    <mergeCell ref="E73:E75"/>
    <mergeCell ref="F62:J62"/>
    <mergeCell ref="K62:N62"/>
    <mergeCell ref="O62:P62"/>
    <mergeCell ref="Q62:R62"/>
    <mergeCell ref="F63:P63"/>
    <mergeCell ref="Q63:R63"/>
    <mergeCell ref="F64:P64"/>
    <mergeCell ref="Q64:R64"/>
    <mergeCell ref="B61:C61"/>
    <mergeCell ref="B62:B63"/>
    <mergeCell ref="F56:N56"/>
    <mergeCell ref="O56:P56"/>
    <mergeCell ref="Q56:R56"/>
    <mergeCell ref="F57:P57"/>
    <mergeCell ref="Q57:R57"/>
    <mergeCell ref="O58:P58"/>
    <mergeCell ref="F61:J61"/>
    <mergeCell ref="K61:N61"/>
    <mergeCell ref="O61:P61"/>
    <mergeCell ref="Q61:R61"/>
    <mergeCell ref="F49:J49"/>
    <mergeCell ref="K49:N49"/>
    <mergeCell ref="O49:P49"/>
    <mergeCell ref="Q49:R49"/>
    <mergeCell ref="F50:J50"/>
    <mergeCell ref="K50:N50"/>
    <mergeCell ref="O50:P50"/>
    <mergeCell ref="Q50:R50"/>
    <mergeCell ref="F51:J51"/>
    <mergeCell ref="K51:N51"/>
    <mergeCell ref="O51:P51"/>
    <mergeCell ref="Q51:R51"/>
    <mergeCell ref="F52:J52"/>
    <mergeCell ref="K52:N52"/>
    <mergeCell ref="O52:P52"/>
    <mergeCell ref="Q52:R52"/>
    <mergeCell ref="F53:P53"/>
    <mergeCell ref="Q53:R53"/>
    <mergeCell ref="O55:P55"/>
    <mergeCell ref="Q55:R55"/>
    <mergeCell ref="B55:C55"/>
    <mergeCell ref="F21:R21"/>
    <mergeCell ref="G20:Q20"/>
    <mergeCell ref="E25:E27"/>
    <mergeCell ref="B26:D26"/>
    <mergeCell ref="E31:E33"/>
    <mergeCell ref="B32:D32"/>
    <mergeCell ref="I32:K32"/>
    <mergeCell ref="M32:O32"/>
    <mergeCell ref="I33:K35"/>
    <mergeCell ref="M33:O35"/>
    <mergeCell ref="Q33:Q35"/>
    <mergeCell ref="B35:D35"/>
    <mergeCell ref="I26:O26"/>
    <mergeCell ref="B44:D44"/>
    <mergeCell ref="F44:F45"/>
    <mergeCell ref="G44:N45"/>
    <mergeCell ref="Q44:R45"/>
    <mergeCell ref="F48:G48"/>
    <mergeCell ref="K48:N48"/>
    <mergeCell ref="O48:P48"/>
    <mergeCell ref="Q48:R48"/>
    <mergeCell ref="B48:C48"/>
    <mergeCell ref="B129:E129"/>
    <mergeCell ref="Q129:R129"/>
    <mergeCell ref="F129:P129"/>
    <mergeCell ref="B3:R3"/>
    <mergeCell ref="G8:Q8"/>
    <mergeCell ref="G9:Q9"/>
    <mergeCell ref="G10:Q10"/>
    <mergeCell ref="G13:Q13"/>
    <mergeCell ref="G14:Q14"/>
    <mergeCell ref="G17:Q17"/>
    <mergeCell ref="G18:Q18"/>
    <mergeCell ref="G19:Q19"/>
    <mergeCell ref="F7:R7"/>
    <mergeCell ref="E7:E9"/>
    <mergeCell ref="B8:C8"/>
    <mergeCell ref="G11:Q11"/>
    <mergeCell ref="H15:K15"/>
    <mergeCell ref="M15:P15"/>
    <mergeCell ref="F16:R16"/>
    <mergeCell ref="B4:B6"/>
    <mergeCell ref="B38:D38"/>
    <mergeCell ref="I38:O38"/>
    <mergeCell ref="G43:N43"/>
    <mergeCell ref="E43:E45"/>
  </mergeCells>
  <conditionalFormatting sqref="F116:H116">
    <cfRule type="expression" dxfId="3" priority="1">
      <formula>(Q107-Q68)&lt;0</formula>
    </cfRule>
  </conditionalFormatting>
  <conditionalFormatting sqref="N116">
    <cfRule type="expression" dxfId="2" priority="12">
      <formula>(T107-T68)&lt;0</formula>
    </cfRule>
  </conditionalFormatting>
  <conditionalFormatting sqref="I116:M116">
    <cfRule type="expression" dxfId="1" priority="13">
      <formula>(#REF!-#REF!)&lt;0</formula>
    </cfRule>
  </conditionalFormatting>
  <conditionalFormatting sqref="O116:P116">
    <cfRule type="expression" dxfId="0" priority="15">
      <formula>(#REF!-#REF!)&lt;0</formula>
    </cfRule>
  </conditionalFormatting>
  <dataValidations count="7">
    <dataValidation type="whole" operator="lessThanOrEqual" allowBlank="1" showInputMessage="1" showErrorMessage="1" errorTitle="Gesamtzahl der TN zu hoch !" error="Bitte entweder die Anzahl der weiblichen oder der männlichen TN korrigieren" sqref="M32:O32">
      <formula1>G32-I32</formula1>
    </dataValidation>
    <dataValidation type="decimal" allowBlank="1" showErrorMessage="1" errorTitle="Höchstsatz beachten" error="Bitte hier den Tagessatz eingeben, der im Finanzausschuss festgelegt wurde._x000a__x000a_Der Höchstsatz beträgt nach Richtlinie I.4.4 a. = 7,- €/Tag und Teilnehmer._x000a_" sqref="E118">
      <formula1>0</formula1>
      <formula2>7</formula2>
    </dataValidation>
    <dataValidation type="decimal" allowBlank="1" showErrorMessage="1" errorTitle="Höchstsatz" error="Bitte hier den Tagessatz eingeben, der im Finanzausschuss festgelegt wurde._x000a__x000a_Der Höchstsatz beträgt nach Richtlinie I.4.4 a. = 9,- €/Tag und Teilnehmer._x000a_" sqref="E119">
      <formula1>0</formula1>
      <formula2>9</formula2>
    </dataValidation>
    <dataValidation type="decimal" allowBlank="1" showErrorMessage="1" error="Bitte hier den Tagessatz eingeben, der im Finanzausschuss festgelegt wurde._x000a__x000a_Der Höchstsatz beträgt nach Richtlinie I.4.4 a. = 14,- €/Tag und Teilnehmer._x000a_" promptTitle="Gültigen Tagessatz eingeben" sqref="E120">
      <formula1>0</formula1>
      <formula2>14</formula2>
    </dataValidation>
    <dataValidation type="whole" operator="greaterThanOrEqual" allowBlank="1" showErrorMessage="1" errorTitle="Teilnehmerzahl zu niedrig" error="Damit die Maßnahme gefördert werden kann, müssen mindestens 3 Teilnehmende im Main-Tanuns-Kreis wohnen." sqref="G32">
      <formula1>3</formula1>
    </dataValidation>
    <dataValidation type="whole" allowBlank="1" showErrorMessage="1" errorTitle="Anzahl Betreuer zu hoch !" error="Die Anzahl der Betreuer ist hier zu hoch angegeben. Der Betreuerschlüssel entspricht damit nicht dem Schlüssel der Richtlinie I." sqref="G38">
      <formula1>0</formula1>
      <formula2>IF(G32&lt;=2,0,IF(ROUNDUP(G32/7,0)&lt;2,2,ROUNDUP(G32/7,0)))</formula2>
    </dataValidation>
    <dataValidation type="whole" operator="lessThanOrEqual" allowBlank="1" showInputMessage="1" showErrorMessage="1" errorTitle="Gesamtzahl der TN zu hoch !" error="Bitte entweder die Anzahl der weiblichen oder der männlichen TN korrigieren" sqref="I32:K32">
      <formula1>G32-M32</formula1>
    </dataValidation>
  </dataValidations>
  <printOptions horizontalCentered="1" verticalCentered="1"/>
  <pageMargins left="0.78740157480314965" right="0.39370078740157483" top="0.59055118110236227" bottom="0.59055118110236227" header="0.51181102362204722" footer="0.19685039370078741"/>
  <pageSetup paperSize="9" scale="37" fitToHeight="0" orientation="portrait" r:id="rId1"/>
  <headerFooter>
    <oddFooter>&amp;L&amp;7Druckdatum: &amp;D - Kreisjugendring Main-Taunus e.V.&amp;C&amp;7Antrag Richtlinie I&amp;R&amp;7&amp;A</oddFooter>
  </headerFooter>
  <ignoredErrors>
    <ignoredError sqref="G10 G17:Q20 O62" unlockedFormula="1"/>
  </ignoredError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Rohdaten!$A$13:$A$14</xm:f>
          </x14:formula1>
          <xm:sqref>G11:Q11</xm:sqref>
        </x14:dataValidation>
        <x14:dataValidation type="whole" allowBlank="1" showInputMessage="1" showErrorMessage="1" errorTitle="Anzahl Anträge stimmt nicht !" error="Die Angabe kann nur kleiner oder gleich der Anzahl der Anträge auf Individualförderung sein !_x000a_Bitte überprüfen, wieviel Anträge auf Individualförderung gestellt wurden.">
          <x14:formula1>
            <xm:f>0</xm:f>
          </x14:formula1>
          <x14:formula2>
            <xm:f>'1.Antrag'!N38</xm:f>
          </x14:formula2>
          <xm:sqref>G35</xm:sqref>
        </x14:dataValidation>
        <x14:dataValidation type="whole" operator="lessThanOrEqual" allowBlank="1" showInputMessage="1" showErrorMessage="1">
          <x14:formula1>
            <xm:f>MIN(K49*G35,'1.Antrag'!Q58:R58,G35*450)</xm:f>
          </x14:formula1>
          <xm:sqref>Q56:R56</xm:sqref>
        </x14:dataValidation>
      </x14:dataValidations>
    </ext>
    <ext uri="smNativeData">
      <pm:sheetPrefs xmlns:pm="smNativeData" day="1660587014" outlineProtect="1" showHorizontalRuler="1" showVerticalRuler="1" showAltShade="0">
        <pm:shade id="0" type="0" fgLvl="100" fgClr="000000" bgLvl="100" bgClr="FFFFFF"/>
        <pm:shade id="1" type="0" fgLvl="100" fgClr="000000" bgLvl="100" bgClr="FFFFFF"/>
      </pm:sheetPref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DD7EE"/>
  </sheetPr>
  <dimension ref="A1:ALX115"/>
  <sheetViews>
    <sheetView showGridLines="0" showRowColHeaders="0" showZeros="0" tabSelected="1" showRuler="0" view="pageLayout" zoomScale="140" zoomScaleNormal="140" zoomScaleSheetLayoutView="99" zoomScalePageLayoutView="140" workbookViewId="0">
      <selection activeCell="B2" sqref="B2:N2"/>
    </sheetView>
  </sheetViews>
  <sheetFormatPr baseColWidth="10" defaultColWidth="5.875" defaultRowHeight="14.25" x14ac:dyDescent="0.2"/>
  <cols>
    <col min="1" max="1" width="1.375" style="19" customWidth="1"/>
    <col min="2" max="2" width="2" style="19" customWidth="1"/>
    <col min="3" max="3" width="1.625" style="19" customWidth="1"/>
    <col min="4" max="6" width="2.125" style="19" customWidth="1"/>
    <col min="7" max="10" width="1.625" style="19" customWidth="1"/>
    <col min="11" max="13" width="3.625" style="19" customWidth="1"/>
    <col min="14" max="14" width="3.125" style="19" customWidth="1"/>
    <col min="15" max="16" width="4.125" style="19" customWidth="1"/>
    <col min="17" max="17" width="4.625" style="19" customWidth="1"/>
    <col min="18" max="18" width="5.5" style="19" customWidth="1"/>
    <col min="19" max="22" width="4.625" style="19" customWidth="1"/>
    <col min="23" max="23" width="5.625" style="19" customWidth="1"/>
    <col min="24" max="24" width="5.875" style="19" customWidth="1"/>
    <col min="25" max="1012" width="5.875" style="19"/>
  </cols>
  <sheetData>
    <row r="1" spans="1:24" ht="3.6" customHeight="1" x14ac:dyDescent="0.2">
      <c r="A1" s="420"/>
      <c r="B1" s="420"/>
      <c r="C1" s="420"/>
      <c r="D1" s="420"/>
      <c r="E1" s="420"/>
      <c r="F1" s="420"/>
      <c r="G1" s="420"/>
      <c r="H1" s="420"/>
      <c r="I1" s="420"/>
      <c r="J1" s="420"/>
      <c r="K1" s="420"/>
      <c r="L1" s="420"/>
      <c r="M1" s="420"/>
      <c r="N1" s="420"/>
      <c r="O1" s="420"/>
      <c r="P1" s="420"/>
      <c r="Q1" s="420"/>
      <c r="R1" s="420"/>
      <c r="S1" s="420"/>
      <c r="T1" s="420"/>
      <c r="U1" s="420"/>
      <c r="V1" s="420"/>
      <c r="W1" s="420"/>
      <c r="X1" s="420"/>
    </row>
    <row r="2" spans="1:24" ht="14.25" customHeight="1" x14ac:dyDescent="0.2">
      <c r="A2" s="420"/>
      <c r="B2" s="1136" t="str">
        <f>Deckblatt!D24</f>
        <v>Verein XY</v>
      </c>
      <c r="C2" s="1136"/>
      <c r="D2" s="1136"/>
      <c r="E2" s="1136"/>
      <c r="F2" s="1136"/>
      <c r="G2" s="1136"/>
      <c r="H2" s="1136"/>
      <c r="I2" s="1136"/>
      <c r="J2" s="1136"/>
      <c r="K2" s="1136"/>
      <c r="L2" s="1136"/>
      <c r="M2" s="1136"/>
      <c r="N2" s="1136"/>
      <c r="O2" s="421"/>
      <c r="P2" s="422"/>
      <c r="Q2" s="422"/>
      <c r="R2" s="468" t="s">
        <v>62</v>
      </c>
      <c r="S2" s="1137" t="str">
        <f>Deckblatt!D31</f>
        <v>Toni Test</v>
      </c>
      <c r="T2" s="1137"/>
      <c r="U2" s="1137"/>
      <c r="V2" s="1137"/>
      <c r="W2" s="1137"/>
      <c r="X2" s="1137"/>
    </row>
    <row r="3" spans="1:24" ht="14.25" customHeight="1" x14ac:dyDescent="0.2">
      <c r="A3" s="420"/>
      <c r="B3" s="1136" t="str">
        <f>Deckblatt!D25</f>
        <v>Jugendleitung</v>
      </c>
      <c r="C3" s="1136"/>
      <c r="D3" s="1136"/>
      <c r="E3" s="1136"/>
      <c r="F3" s="1136"/>
      <c r="G3" s="1136"/>
      <c r="H3" s="1136"/>
      <c r="I3" s="1136"/>
      <c r="J3" s="1136"/>
      <c r="K3" s="1136"/>
      <c r="L3" s="1136"/>
      <c r="M3" s="1136"/>
      <c r="N3" s="1136"/>
      <c r="O3" s="421"/>
      <c r="P3" s="422"/>
      <c r="Q3" s="422"/>
      <c r="R3" s="468" t="s">
        <v>63</v>
      </c>
      <c r="S3" s="939" t="str">
        <f>Deckblatt!D32&amp;" / "&amp;Deckblatt!D33</f>
        <v>06192 4711 / 06192 4712</v>
      </c>
      <c r="T3" s="939"/>
      <c r="U3" s="939"/>
      <c r="V3" s="939"/>
      <c r="W3" s="939"/>
      <c r="X3" s="939"/>
    </row>
    <row r="4" spans="1:24" ht="14.25" customHeight="1" x14ac:dyDescent="0.2">
      <c r="A4" s="420"/>
      <c r="B4" s="1136" t="str">
        <f>Deckblatt!D26</f>
        <v>Holzweg 15</v>
      </c>
      <c r="C4" s="1136"/>
      <c r="D4" s="1136"/>
      <c r="E4" s="1136"/>
      <c r="F4" s="1136"/>
      <c r="G4" s="1136"/>
      <c r="H4" s="1136"/>
      <c r="I4" s="1136"/>
      <c r="J4" s="1136"/>
      <c r="K4" s="1136"/>
      <c r="L4" s="1136"/>
      <c r="M4" s="1136"/>
      <c r="N4" s="1136"/>
      <c r="O4" s="421"/>
      <c r="P4" s="422"/>
      <c r="Q4" s="422"/>
      <c r="R4" s="468" t="s">
        <v>64</v>
      </c>
      <c r="S4" s="1137" t="str">
        <f>Deckblatt!D34</f>
        <v>toni.test@träger.de</v>
      </c>
      <c r="T4" s="1137"/>
      <c r="U4" s="1137"/>
      <c r="V4" s="1137"/>
      <c r="W4" s="1137"/>
      <c r="X4" s="1137"/>
    </row>
    <row r="5" spans="1:24" ht="14.25" customHeight="1" x14ac:dyDescent="0.2">
      <c r="A5" s="420"/>
      <c r="B5" s="1138" t="str">
        <f>Deckblatt!D27&amp;" "&amp;Deckblatt!F27</f>
        <v>65719 Hofheim</v>
      </c>
      <c r="C5" s="1138"/>
      <c r="D5" s="1138"/>
      <c r="E5" s="1138"/>
      <c r="F5" s="1138"/>
      <c r="G5" s="1138"/>
      <c r="H5" s="1138"/>
      <c r="I5" s="1138"/>
      <c r="J5" s="1138"/>
      <c r="K5" s="1138"/>
      <c r="L5" s="1138"/>
      <c r="M5" s="1138"/>
      <c r="N5" s="1138"/>
      <c r="O5" s="421"/>
      <c r="P5" s="422"/>
      <c r="Q5" s="422"/>
      <c r="R5" s="468" t="s">
        <v>65</v>
      </c>
      <c r="S5" s="939" t="str">
        <f>Deckblatt!D40</f>
        <v>DE10 1000 1000 4711 0815 00</v>
      </c>
      <c r="T5" s="939"/>
      <c r="U5" s="939"/>
      <c r="V5" s="939"/>
      <c r="W5" s="939"/>
      <c r="X5" s="939"/>
    </row>
    <row r="6" spans="1:24" ht="14.25" customHeight="1" x14ac:dyDescent="0.2">
      <c r="A6" s="420"/>
      <c r="B6" s="424" t="s">
        <v>66</v>
      </c>
      <c r="C6" s="425"/>
      <c r="D6" s="425"/>
      <c r="E6" s="425"/>
      <c r="F6" s="425"/>
      <c r="G6" s="425"/>
      <c r="H6" s="425"/>
      <c r="I6" s="425"/>
      <c r="J6" s="425"/>
      <c r="K6" s="425"/>
      <c r="L6" s="426"/>
      <c r="M6" s="426"/>
      <c r="N6" s="426"/>
      <c r="O6" s="426"/>
      <c r="P6" s="422"/>
      <c r="Q6" s="422"/>
      <c r="R6" s="468" t="s">
        <v>67</v>
      </c>
      <c r="S6" s="1137" t="str">
        <f>Deckblatt!D38</f>
        <v>Träger xy</v>
      </c>
      <c r="T6" s="1137"/>
      <c r="U6" s="1137"/>
      <c r="V6" s="1137"/>
      <c r="W6" s="1137"/>
      <c r="X6" s="1137"/>
    </row>
    <row r="7" spans="1:24" ht="14.25" customHeight="1" x14ac:dyDescent="0.2">
      <c r="A7" s="420"/>
      <c r="B7" s="1121"/>
      <c r="C7" s="1121"/>
      <c r="D7" s="1121"/>
      <c r="E7" s="1121"/>
      <c r="F7" s="1121"/>
      <c r="G7" s="1121"/>
      <c r="H7" s="1121"/>
      <c r="I7" s="1121"/>
      <c r="J7" s="1121"/>
      <c r="K7" s="1121"/>
      <c r="L7" s="1121"/>
      <c r="M7" s="1121"/>
      <c r="N7" s="427"/>
      <c r="O7" s="421"/>
      <c r="P7" s="428"/>
      <c r="Q7" s="429"/>
      <c r="R7" s="468" t="s">
        <v>68</v>
      </c>
      <c r="S7" s="939" t="str">
        <f>Deckblatt!D42</f>
        <v>z.B. Zuschuss Richtlinie I o.ä.</v>
      </c>
      <c r="T7" s="939"/>
      <c r="U7" s="939"/>
      <c r="V7" s="939"/>
      <c r="W7" s="939"/>
      <c r="X7" s="939"/>
    </row>
    <row r="8" spans="1:24" ht="14.25" customHeight="1" x14ac:dyDescent="0.2">
      <c r="A8" s="420"/>
      <c r="B8" s="1171"/>
      <c r="C8" s="1171"/>
      <c r="D8" s="1171"/>
      <c r="E8" s="1171"/>
      <c r="F8" s="1171"/>
      <c r="G8" s="1171"/>
      <c r="H8" s="1171"/>
      <c r="I8" s="1171"/>
      <c r="J8" s="1171"/>
      <c r="K8" s="1171"/>
      <c r="L8" s="1171"/>
      <c r="M8" s="1171"/>
      <c r="N8" s="1171"/>
      <c r="O8" s="1171"/>
      <c r="P8" s="1171"/>
      <c r="Q8" s="1171"/>
      <c r="R8" s="423"/>
      <c r="S8" s="430"/>
      <c r="T8" s="430"/>
      <c r="U8" s="430"/>
      <c r="V8" s="430"/>
      <c r="W8" s="430"/>
      <c r="X8" s="430"/>
    </row>
    <row r="9" spans="1:24" ht="14.25" customHeight="1" x14ac:dyDescent="0.2">
      <c r="A9" s="420"/>
      <c r="B9" s="462" t="str">
        <f>IF(Deckblatt!C18="Sonstiger Freier Träger der Jugendhilfe","Verwendungsnachweis bitte direkt an den KJR senden",IF(Deckblatt!C18="Mitgliedsverband im KJR","Verwendungsnachweis bitte direkt an den KJR senden","Verwendungsnachweis bitte an den zuständigen Mitgliedsverband im KJR senden"))</f>
        <v>Verwendungsnachweis bitte direkt an den KJR senden</v>
      </c>
      <c r="C9" s="460"/>
      <c r="D9" s="460"/>
      <c r="E9" s="460"/>
      <c r="F9" s="460"/>
      <c r="G9" s="460"/>
      <c r="H9" s="460"/>
      <c r="I9" s="460"/>
      <c r="J9" s="460"/>
      <c r="K9" s="460"/>
      <c r="L9" s="460"/>
      <c r="M9" s="460"/>
      <c r="N9" s="460"/>
      <c r="O9" s="460"/>
      <c r="P9" s="460"/>
      <c r="Q9" s="460"/>
      <c r="R9" s="423"/>
      <c r="S9" s="461"/>
      <c r="T9" s="461"/>
      <c r="U9" s="461"/>
      <c r="V9" s="461"/>
      <c r="W9" s="461"/>
      <c r="X9" s="461"/>
    </row>
    <row r="10" spans="1:24" ht="13.5" customHeight="1" x14ac:dyDescent="0.2">
      <c r="A10" s="420"/>
      <c r="B10" s="1122" t="str">
        <f>IF(Deckblatt!C18="Sonstiger Freier Träger der Jugendhilfe","Kreisjugendring Main-Taunus e.V.",IF(Deckblatt!C18="Mitgliedsverband im KJR","Kreisjugendring Main-Taunus e.V.",Deckblatt!M24))</f>
        <v>Kreisjugendring Main-Taunus e.V.</v>
      </c>
      <c r="C10" s="1122"/>
      <c r="D10" s="1122"/>
      <c r="E10" s="1122"/>
      <c r="F10" s="1122"/>
      <c r="G10" s="1122"/>
      <c r="H10" s="1122"/>
      <c r="I10" s="1122"/>
      <c r="J10" s="1122"/>
      <c r="K10" s="1122"/>
      <c r="L10" s="1122"/>
      <c r="M10" s="1122"/>
      <c r="N10" s="1122"/>
      <c r="O10" s="421"/>
      <c r="P10" s="420"/>
      <c r="Q10" s="420"/>
      <c r="R10" s="945" t="s">
        <v>20</v>
      </c>
      <c r="S10" s="431" t="str">
        <f>IF(Deckblatt!C18="Sonstiger Freier Träger der Jugendhilfe","Sonstiger Freier Träger",IF(Deckblatt!C18="Mitgliedsverband im KJR","Mitgliedsverband","Unterorganisation eines Mitgliedsverbands im KJR"))</f>
        <v>Sonstiger Freier Träger</v>
      </c>
      <c r="T10" s="432"/>
      <c r="U10" s="419"/>
      <c r="V10" s="433"/>
      <c r="W10" s="433"/>
      <c r="X10" s="433"/>
    </row>
    <row r="11" spans="1:24" ht="13.5" customHeight="1" x14ac:dyDescent="0.2">
      <c r="A11" s="420"/>
      <c r="B11" s="1122" t="str">
        <f>IF(Deckblatt!C18="Sonstiger Freier Träger der Jugendhilfe","Geschäftsstelle",IF(Deckblatt!C18="Mitgliedsverband im KJR","Geschäftsstelle",Deckblatt!M25))</f>
        <v>Geschäftsstelle</v>
      </c>
      <c r="C11" s="1122"/>
      <c r="D11" s="1122"/>
      <c r="E11" s="1122"/>
      <c r="F11" s="1122"/>
      <c r="G11" s="1122"/>
      <c r="H11" s="1122"/>
      <c r="I11" s="1122"/>
      <c r="J11" s="1122"/>
      <c r="K11" s="1122"/>
      <c r="L11" s="1122"/>
      <c r="M11" s="1122"/>
      <c r="N11" s="1122"/>
      <c r="O11" s="421"/>
      <c r="P11" s="420"/>
      <c r="Q11" s="420"/>
      <c r="R11" s="945"/>
      <c r="S11" s="1172" t="str">
        <f>IF(Deckblatt!C18="Sonstiger Freier Träger der Jugendhilfe","Bitte spätestens 6 Wochen nach Maßnahmeende beim KJR einreichen",IF(Deckblatt!C18="Mitgliedsverband im KJR","Bis 15.Februar des Folgejahres beim KJR einreichen!","Bitte spätestens 6 Wochen nach Maßnahmeende beim zuständigen Mitgliedsverband des KJR einreichen"))</f>
        <v>Bitte spätestens 6 Wochen nach Maßnahmeende beim KJR einreichen</v>
      </c>
      <c r="T11" s="1172"/>
      <c r="U11" s="1172"/>
      <c r="V11" s="1172"/>
      <c r="W11" s="1172"/>
      <c r="X11" s="1172"/>
    </row>
    <row r="12" spans="1:24" ht="13.5" customHeight="1" x14ac:dyDescent="0.2">
      <c r="A12" s="420"/>
      <c r="B12" s="1122" t="str">
        <f>IF(Deckblatt!C18="Sonstiger Freier Träger der Jugendhilfe","Am Stegskreuz 8",IF(Deckblatt!C18="Mitgliedsverband im KJR","Am Stegskreuz 8",Deckblatt!M26))</f>
        <v>Am Stegskreuz 8</v>
      </c>
      <c r="C12" s="1122"/>
      <c r="D12" s="1122"/>
      <c r="E12" s="1122"/>
      <c r="F12" s="1122"/>
      <c r="G12" s="1122"/>
      <c r="H12" s="1122"/>
      <c r="I12" s="1122"/>
      <c r="J12" s="1122"/>
      <c r="K12" s="1122"/>
      <c r="L12" s="1122"/>
      <c r="M12" s="1122"/>
      <c r="N12" s="1122"/>
      <c r="O12" s="426"/>
      <c r="P12" s="420"/>
      <c r="Q12" s="420"/>
      <c r="R12" s="406"/>
      <c r="S12" s="1172"/>
      <c r="T12" s="1172"/>
      <c r="U12" s="1172"/>
      <c r="V12" s="1172"/>
      <c r="W12" s="1172"/>
      <c r="X12" s="1172"/>
    </row>
    <row r="13" spans="1:24" ht="13.5" customHeight="1" x14ac:dyDescent="0.2">
      <c r="A13" s="420"/>
      <c r="B13" s="1122" t="str">
        <f>IF(Deckblatt!C18="Sonstiger Freier Träger der Jugendhilfe","65719 Hofheim",IF(Deckblatt!C18="Mitgliedsverband im KJR","65719 Hofheim",Deckblatt!M27&amp;" "&amp;Deckblatt!O27))</f>
        <v>65719 Hofheim</v>
      </c>
      <c r="C13" s="1122"/>
      <c r="D13" s="1122"/>
      <c r="E13" s="1122"/>
      <c r="F13" s="1122"/>
      <c r="G13" s="1122"/>
      <c r="H13" s="1122"/>
      <c r="I13" s="1122"/>
      <c r="J13" s="1122"/>
      <c r="K13" s="1122"/>
      <c r="L13" s="1122"/>
      <c r="M13" s="1122"/>
      <c r="N13" s="1122"/>
      <c r="O13" s="426"/>
      <c r="P13" s="420"/>
      <c r="Q13" s="420"/>
      <c r="R13" s="420"/>
      <c r="S13" s="434"/>
      <c r="T13" s="434"/>
      <c r="U13" s="434"/>
      <c r="V13" s="434"/>
      <c r="W13" s="434"/>
      <c r="X13" s="434"/>
    </row>
    <row r="14" spans="1:24" ht="24.75" customHeight="1" x14ac:dyDescent="0.2">
      <c r="A14" s="420"/>
      <c r="B14" s="435"/>
      <c r="C14" s="435"/>
      <c r="D14" s="435"/>
      <c r="E14" s="435"/>
      <c r="F14" s="435"/>
      <c r="G14" s="435"/>
      <c r="H14" s="435"/>
      <c r="I14" s="435"/>
      <c r="J14" s="435"/>
      <c r="K14" s="435"/>
      <c r="L14" s="435"/>
      <c r="M14" s="435"/>
      <c r="N14" s="435"/>
      <c r="O14" s="420"/>
      <c r="P14" s="420"/>
      <c r="Q14" s="420"/>
      <c r="R14" s="420"/>
      <c r="S14" s="434"/>
      <c r="T14" s="434"/>
      <c r="U14" s="434"/>
      <c r="V14" s="434"/>
      <c r="W14" s="434"/>
      <c r="X14" s="434"/>
    </row>
    <row r="15" spans="1:24" ht="15.75" customHeight="1" x14ac:dyDescent="0.25">
      <c r="A15" s="420"/>
      <c r="B15" s="1123" t="s">
        <v>103</v>
      </c>
      <c r="C15" s="1123"/>
      <c r="D15" s="1123"/>
      <c r="E15" s="1123"/>
      <c r="F15" s="1123"/>
      <c r="G15" s="1123"/>
      <c r="H15" s="1123"/>
      <c r="I15" s="1123"/>
      <c r="J15" s="1123"/>
      <c r="K15" s="1123"/>
      <c r="L15" s="1123"/>
      <c r="M15" s="1123"/>
      <c r="N15" s="1123"/>
      <c r="O15" s="1123"/>
      <c r="P15" s="1123"/>
      <c r="Q15" s="1123"/>
      <c r="R15" s="1123"/>
      <c r="S15" s="1124"/>
      <c r="T15" s="1124"/>
      <c r="U15" s="1124"/>
      <c r="V15" s="1124"/>
      <c r="W15" s="1124"/>
      <c r="X15" s="1124"/>
    </row>
    <row r="16" spans="1:24" ht="12" customHeight="1" x14ac:dyDescent="0.2">
      <c r="A16" s="420"/>
      <c r="B16" s="1125" t="s">
        <v>148</v>
      </c>
      <c r="C16" s="1125"/>
      <c r="D16" s="1125"/>
      <c r="E16" s="1125"/>
      <c r="F16" s="1125"/>
      <c r="G16" s="1125"/>
      <c r="H16" s="1125"/>
      <c r="I16" s="1125"/>
      <c r="J16" s="1125"/>
      <c r="K16" s="1125"/>
      <c r="L16" s="1125"/>
      <c r="M16" s="1125"/>
      <c r="N16" s="1125"/>
      <c r="O16" s="1125"/>
      <c r="P16" s="1125"/>
      <c r="Q16" s="1125"/>
      <c r="R16" s="1125"/>
      <c r="S16" s="1125"/>
      <c r="T16" s="1125"/>
      <c r="U16" s="1125"/>
      <c r="V16" s="1125"/>
      <c r="W16" s="1125"/>
      <c r="X16" s="1125"/>
    </row>
    <row r="17" spans="1:24" x14ac:dyDescent="0.2">
      <c r="A17" s="420"/>
      <c r="B17" s="436"/>
      <c r="C17" s="420"/>
      <c r="D17" s="420"/>
      <c r="E17" s="420"/>
      <c r="F17" s="420"/>
      <c r="G17" s="420"/>
      <c r="H17" s="420"/>
      <c r="I17" s="420"/>
      <c r="J17" s="420"/>
      <c r="K17" s="420"/>
      <c r="L17" s="420"/>
      <c r="M17" s="420"/>
      <c r="N17" s="420"/>
      <c r="O17" s="420"/>
      <c r="P17" s="420"/>
      <c r="Q17" s="420"/>
      <c r="R17" s="420"/>
      <c r="S17" s="420"/>
      <c r="T17" s="420"/>
      <c r="U17" s="420"/>
      <c r="V17" s="420"/>
      <c r="W17" s="420"/>
      <c r="X17" s="420"/>
    </row>
    <row r="18" spans="1:24" ht="3.75" customHeight="1" x14ac:dyDescent="0.2">
      <c r="A18" s="420"/>
      <c r="B18" s="420"/>
      <c r="C18" s="420"/>
      <c r="D18" s="420"/>
      <c r="E18" s="420"/>
      <c r="F18" s="420"/>
      <c r="G18" s="420"/>
      <c r="H18" s="420"/>
      <c r="I18" s="420"/>
      <c r="J18" s="420"/>
      <c r="K18" s="420"/>
      <c r="L18" s="420"/>
      <c r="M18" s="420"/>
      <c r="N18" s="420"/>
      <c r="O18" s="420"/>
      <c r="P18" s="420"/>
      <c r="Q18" s="420"/>
      <c r="R18" s="420"/>
      <c r="S18" s="420"/>
      <c r="T18" s="420"/>
      <c r="U18" s="420"/>
      <c r="V18" s="420"/>
      <c r="W18" s="420"/>
      <c r="X18" s="420"/>
    </row>
    <row r="19" spans="1:24" s="29" customFormat="1" ht="14.25" customHeight="1" x14ac:dyDescent="0.2">
      <c r="A19" s="435"/>
      <c r="B19" s="1126">
        <f>'1.Antrag'!G15</f>
        <v>0</v>
      </c>
      <c r="C19" s="1126"/>
      <c r="D19" s="1126"/>
      <c r="E19" s="1126"/>
      <c r="F19" s="1126"/>
      <c r="G19" s="1126"/>
      <c r="H19" s="1126"/>
      <c r="I19" s="1126"/>
      <c r="J19" s="1126"/>
      <c r="K19" s="1126"/>
      <c r="L19" s="1126"/>
      <c r="M19" s="1126"/>
      <c r="N19" s="1126"/>
      <c r="O19" s="1126"/>
      <c r="P19" s="1126"/>
      <c r="Q19" s="1126"/>
      <c r="R19" s="1126"/>
      <c r="S19" s="1126"/>
      <c r="T19" s="1126"/>
      <c r="U19" s="1126"/>
      <c r="V19" s="1126"/>
      <c r="W19" s="1126"/>
      <c r="X19" s="1126"/>
    </row>
    <row r="20" spans="1:24" s="33" customFormat="1" ht="9" x14ac:dyDescent="0.2">
      <c r="A20" s="437"/>
      <c r="B20" s="437" t="s">
        <v>71</v>
      </c>
      <c r="C20" s="437"/>
      <c r="D20" s="437"/>
      <c r="E20" s="437"/>
      <c r="F20" s="437"/>
      <c r="G20" s="437"/>
      <c r="H20" s="437"/>
      <c r="I20" s="437"/>
      <c r="J20" s="437"/>
      <c r="K20" s="437"/>
      <c r="L20" s="437"/>
      <c r="M20" s="437"/>
      <c r="N20" s="437"/>
      <c r="O20" s="437"/>
      <c r="P20" s="437"/>
      <c r="Q20" s="437"/>
      <c r="R20" s="437"/>
      <c r="S20" s="437"/>
      <c r="T20" s="437"/>
      <c r="U20" s="437"/>
      <c r="V20" s="437"/>
      <c r="W20" s="437"/>
      <c r="X20" s="437"/>
    </row>
    <row r="21" spans="1:24" ht="4.3499999999999996" customHeight="1" x14ac:dyDescent="0.25">
      <c r="A21" s="420"/>
      <c r="B21" s="438"/>
      <c r="C21" s="438"/>
      <c r="D21" s="438"/>
      <c r="E21" s="438"/>
      <c r="F21" s="438"/>
      <c r="G21" s="438"/>
      <c r="H21" s="438"/>
      <c r="I21" s="438"/>
      <c r="J21" s="438"/>
      <c r="K21" s="437"/>
      <c r="L21" s="437"/>
      <c r="M21" s="437"/>
      <c r="N21" s="437"/>
      <c r="O21" s="437"/>
      <c r="P21" s="437"/>
      <c r="Q21" s="420"/>
      <c r="R21" s="420"/>
      <c r="S21" s="420"/>
      <c r="T21" s="420"/>
      <c r="U21" s="420"/>
      <c r="V21" s="420"/>
      <c r="W21" s="420"/>
      <c r="X21" s="420"/>
    </row>
    <row r="22" spans="1:24" s="29" customFormat="1" ht="14.25" customHeight="1" x14ac:dyDescent="0.2">
      <c r="A22" s="435"/>
      <c r="B22" s="1127">
        <f>'1.Antrag'!H17</f>
        <v>0</v>
      </c>
      <c r="C22" s="1127"/>
      <c r="D22" s="1127"/>
      <c r="E22" s="1127"/>
      <c r="F22" s="1127"/>
      <c r="G22" s="1127"/>
      <c r="H22" s="1127"/>
      <c r="I22" s="480" t="s">
        <v>31</v>
      </c>
      <c r="J22" s="1127">
        <f>'1.Antrag'!M17</f>
        <v>0</v>
      </c>
      <c r="K22" s="1127"/>
      <c r="L22" s="1127"/>
      <c r="M22" s="1127"/>
      <c r="N22" s="481"/>
      <c r="O22" s="467">
        <f>'1.Antrag'!G29</f>
        <v>0</v>
      </c>
      <c r="P22" s="482" t="s">
        <v>72</v>
      </c>
      <c r="Q22" s="466"/>
      <c r="R22" s="439"/>
      <c r="S22" s="439"/>
      <c r="T22" s="440"/>
      <c r="U22" s="441"/>
      <c r="V22" s="439"/>
      <c r="W22" s="439"/>
      <c r="X22" s="435"/>
    </row>
    <row r="23" spans="1:24" s="33" customFormat="1" ht="9" x14ac:dyDescent="0.2">
      <c r="A23" s="437"/>
      <c r="B23" s="437" t="s">
        <v>73</v>
      </c>
      <c r="C23" s="437"/>
      <c r="D23" s="437"/>
      <c r="E23" s="437"/>
      <c r="F23" s="437"/>
      <c r="G23" s="437"/>
      <c r="H23" s="437"/>
      <c r="I23" s="437"/>
      <c r="J23" s="437" t="s">
        <v>74</v>
      </c>
      <c r="K23" s="437"/>
      <c r="L23" s="437"/>
      <c r="M23" s="437"/>
      <c r="N23" s="437"/>
      <c r="O23" s="437" t="s">
        <v>75</v>
      </c>
      <c r="P23" s="437"/>
      <c r="Q23" s="442"/>
      <c r="R23" s="437"/>
      <c r="S23" s="437"/>
      <c r="T23" s="437"/>
      <c r="U23" s="437"/>
      <c r="V23" s="437"/>
      <c r="W23" s="437"/>
      <c r="X23" s="437"/>
    </row>
    <row r="24" spans="1:24" ht="4.5" customHeight="1" x14ac:dyDescent="0.2">
      <c r="A24" s="420"/>
      <c r="B24" s="443"/>
      <c r="C24" s="443"/>
      <c r="D24" s="443"/>
      <c r="E24" s="443"/>
      <c r="F24" s="443"/>
      <c r="G24" s="443"/>
      <c r="H24" s="443"/>
      <c r="I24" s="443"/>
      <c r="J24" s="443"/>
      <c r="K24" s="443"/>
      <c r="L24" s="443"/>
      <c r="M24" s="443"/>
      <c r="N24" s="443"/>
      <c r="O24" s="443"/>
      <c r="P24" s="443"/>
      <c r="Q24" s="420"/>
      <c r="R24" s="420"/>
      <c r="S24" s="420"/>
      <c r="T24" s="420"/>
      <c r="U24" s="420"/>
      <c r="V24" s="420"/>
      <c r="W24" s="420"/>
      <c r="X24" s="420"/>
    </row>
    <row r="25" spans="1:24" s="29" customFormat="1" ht="14.1" customHeight="1" x14ac:dyDescent="0.2">
      <c r="A25" s="435"/>
      <c r="B25" s="1128" t="str">
        <f>'1.Antrag'!G19&amp;"   "&amp;'1.Antrag'!G21&amp;"    "&amp;'1.Antrag'!G22&amp;"    "&amp;'1.Antrag'!G23</f>
        <v xml:space="preserve">           </v>
      </c>
      <c r="C25" s="1128"/>
      <c r="D25" s="1128"/>
      <c r="E25" s="1128"/>
      <c r="F25" s="1128"/>
      <c r="G25" s="1128"/>
      <c r="H25" s="1128"/>
      <c r="I25" s="1128"/>
      <c r="J25" s="1128"/>
      <c r="K25" s="1128"/>
      <c r="L25" s="1128"/>
      <c r="M25" s="1128"/>
      <c r="N25" s="1128"/>
      <c r="O25" s="1128"/>
      <c r="P25" s="1128"/>
      <c r="Q25" s="1128"/>
      <c r="R25" s="1128"/>
      <c r="S25" s="1128"/>
      <c r="T25" s="1128"/>
      <c r="U25" s="1128"/>
      <c r="V25" s="1128"/>
      <c r="W25" s="1128"/>
      <c r="X25" s="1128"/>
    </row>
    <row r="26" spans="1:24" s="33" customFormat="1" ht="9" x14ac:dyDescent="0.2">
      <c r="A26" s="437"/>
      <c r="B26" s="437" t="s">
        <v>76</v>
      </c>
      <c r="C26" s="437"/>
      <c r="D26" s="437"/>
      <c r="E26" s="437"/>
      <c r="F26" s="437"/>
      <c r="G26" s="437"/>
      <c r="H26" s="437"/>
      <c r="I26" s="437"/>
      <c r="J26" s="437"/>
      <c r="K26" s="437"/>
      <c r="L26" s="437"/>
      <c r="M26" s="437"/>
      <c r="N26" s="437"/>
      <c r="O26" s="437"/>
      <c r="P26" s="437"/>
      <c r="Q26" s="437"/>
      <c r="R26" s="437"/>
      <c r="S26" s="437"/>
      <c r="T26" s="437"/>
      <c r="U26" s="437"/>
      <c r="V26" s="437"/>
      <c r="W26" s="437"/>
      <c r="X26" s="437"/>
    </row>
    <row r="27" spans="1:24" ht="4.5" customHeight="1" x14ac:dyDescent="0.2">
      <c r="A27" s="420"/>
      <c r="B27" s="437"/>
      <c r="C27" s="420"/>
      <c r="D27" s="420"/>
      <c r="E27" s="420"/>
      <c r="F27" s="420"/>
      <c r="G27" s="420"/>
      <c r="H27" s="420"/>
      <c r="I27" s="420"/>
      <c r="J27" s="420"/>
      <c r="K27" s="420"/>
      <c r="L27" s="420"/>
      <c r="M27" s="420"/>
      <c r="N27" s="420"/>
      <c r="O27" s="420"/>
      <c r="P27" s="420"/>
      <c r="Q27" s="420"/>
      <c r="R27" s="420"/>
      <c r="S27" s="420"/>
      <c r="T27" s="420"/>
      <c r="U27" s="420"/>
      <c r="V27" s="420"/>
      <c r="W27" s="420"/>
      <c r="X27" s="420"/>
    </row>
    <row r="28" spans="1:24" ht="13.5" customHeight="1" x14ac:dyDescent="0.2">
      <c r="A28" s="420"/>
      <c r="B28" s="463" t="s">
        <v>104</v>
      </c>
      <c r="C28" s="420"/>
      <c r="D28" s="420"/>
      <c r="E28" s="420"/>
      <c r="F28" s="420"/>
      <c r="G28" s="420"/>
      <c r="H28" s="420"/>
      <c r="I28" s="420"/>
      <c r="J28" s="420"/>
      <c r="K28" s="420"/>
      <c r="L28" s="420"/>
      <c r="M28" s="420"/>
      <c r="N28" s="420"/>
      <c r="O28" s="420"/>
      <c r="P28" s="420"/>
      <c r="Q28" s="420"/>
      <c r="R28" s="420"/>
      <c r="S28" s="420"/>
      <c r="T28" s="420"/>
      <c r="U28" s="420"/>
      <c r="V28" s="420"/>
      <c r="W28" s="420"/>
      <c r="X28" s="420"/>
    </row>
    <row r="29" spans="1:24" ht="13.5" customHeight="1" x14ac:dyDescent="0.2">
      <c r="A29" s="420"/>
      <c r="B29" s="1130">
        <f>'4.Abrechnung'!G32</f>
        <v>0</v>
      </c>
      <c r="C29" s="1130"/>
      <c r="D29" s="1130"/>
      <c r="E29" s="1130"/>
      <c r="F29" s="1130"/>
      <c r="G29" s="1130"/>
      <c r="H29" s="1130"/>
      <c r="I29" s="1130"/>
      <c r="J29" s="1130"/>
      <c r="K29" s="1130"/>
      <c r="L29" s="1131" t="s">
        <v>80</v>
      </c>
      <c r="M29" s="1131"/>
      <c r="N29" s="1131"/>
      <c r="O29" s="1129">
        <f>'4.Abrechnung'!G35</f>
        <v>0</v>
      </c>
      <c r="P29" s="1129"/>
      <c r="Q29" s="1129"/>
      <c r="R29" s="1129"/>
      <c r="S29" s="1131"/>
      <c r="T29" s="1131"/>
      <c r="U29" s="1129">
        <f>IF('4.Abrechnung'!Q38=0,'4.Abrechnung'!G38+'4.Abrechnung'!Q38,'4.Abrechnung'!G38+'4.Abrechnung'!Q38&amp;" ("&amp;'4.Abrechnung'!G38&amp;"/"&amp;'4.Abrechnung'!Q38&amp;")")</f>
        <v>0</v>
      </c>
      <c r="V29" s="1129"/>
      <c r="W29" s="1129"/>
      <c r="X29" s="1129"/>
    </row>
    <row r="30" spans="1:24" s="33" customFormat="1" ht="9" x14ac:dyDescent="0.2">
      <c r="A30" s="437"/>
      <c r="B30" s="437" t="s">
        <v>105</v>
      </c>
      <c r="C30" s="444"/>
      <c r="D30" s="444"/>
      <c r="E30" s="444"/>
      <c r="F30" s="444"/>
      <c r="G30" s="444"/>
      <c r="H30" s="444"/>
      <c r="I30" s="444"/>
      <c r="J30" s="444"/>
      <c r="K30" s="444"/>
      <c r="L30" s="444"/>
      <c r="M30" s="444"/>
      <c r="N30" s="444"/>
      <c r="O30" s="437" t="s">
        <v>106</v>
      </c>
      <c r="P30" s="444"/>
      <c r="Q30" s="444"/>
      <c r="R30" s="444"/>
      <c r="S30" s="444"/>
      <c r="T30" s="437"/>
      <c r="U30" s="437" t="s">
        <v>102</v>
      </c>
      <c r="V30" s="444"/>
      <c r="W30" s="444"/>
      <c r="X30" s="444"/>
    </row>
    <row r="31" spans="1:24" ht="12" customHeight="1" x14ac:dyDescent="0.2">
      <c r="A31" s="420"/>
      <c r="B31" s="445"/>
      <c r="C31" s="446"/>
      <c r="D31" s="446"/>
      <c r="E31" s="446"/>
      <c r="F31" s="446"/>
      <c r="G31" s="446"/>
      <c r="H31" s="446"/>
      <c r="I31" s="446"/>
      <c r="J31" s="446"/>
      <c r="K31" s="446"/>
      <c r="L31" s="446"/>
      <c r="M31" s="446"/>
      <c r="N31" s="446"/>
      <c r="O31" s="446"/>
      <c r="P31" s="446"/>
      <c r="Q31" s="446"/>
      <c r="R31" s="446"/>
      <c r="S31" s="446"/>
      <c r="T31" s="446"/>
      <c r="U31" s="446"/>
      <c r="V31" s="446"/>
      <c r="W31" s="446"/>
      <c r="X31" s="446"/>
    </row>
    <row r="32" spans="1:24" ht="7.5" customHeight="1" x14ac:dyDescent="0.2">
      <c r="A32" s="420"/>
      <c r="B32" s="436"/>
      <c r="C32" s="420"/>
      <c r="D32" s="420"/>
      <c r="E32" s="420"/>
      <c r="F32" s="420"/>
      <c r="G32" s="420"/>
      <c r="H32" s="420"/>
      <c r="I32" s="420"/>
      <c r="J32" s="420"/>
      <c r="K32" s="420"/>
      <c r="L32" s="420"/>
      <c r="M32" s="420"/>
      <c r="N32" s="420"/>
      <c r="O32" s="420"/>
      <c r="P32" s="420"/>
      <c r="Q32" s="420"/>
      <c r="R32" s="420"/>
      <c r="S32" s="420"/>
      <c r="T32" s="420"/>
      <c r="U32" s="420"/>
      <c r="V32" s="420"/>
      <c r="W32" s="420"/>
      <c r="X32" s="420"/>
    </row>
    <row r="33" spans="1:24" ht="19.7" customHeight="1" x14ac:dyDescent="0.2">
      <c r="A33" s="420"/>
      <c r="B33" s="1132" t="s">
        <v>55</v>
      </c>
      <c r="C33" s="1132"/>
      <c r="D33" s="1132"/>
      <c r="E33" s="1132"/>
      <c r="F33" s="1132"/>
      <c r="G33" s="1133" t="str">
        <f>IF(Deckblatt!C18="Mitgliedsverband im KJR","Hauptrechnung bitte beifügen !","Bitte detaillierte Aufstellung und Kopien der Belege beifügen !")</f>
        <v>Bitte detaillierte Aufstellung und Kopien der Belege beifügen !</v>
      </c>
      <c r="H33" s="1133"/>
      <c r="I33" s="1133"/>
      <c r="J33" s="1133"/>
      <c r="K33" s="1133"/>
      <c r="L33" s="1133"/>
      <c r="M33" s="1133"/>
      <c r="N33" s="1133"/>
      <c r="O33" s="1133"/>
      <c r="P33" s="1133"/>
      <c r="Q33" s="1134" t="s">
        <v>140</v>
      </c>
      <c r="R33" s="1134"/>
      <c r="S33" s="1134"/>
      <c r="T33" s="1134"/>
      <c r="U33" s="1134"/>
      <c r="V33" s="1134"/>
      <c r="W33" s="1134"/>
      <c r="X33" s="1134"/>
    </row>
    <row r="34" spans="1:24" ht="14.25" customHeight="1" x14ac:dyDescent="0.2">
      <c r="A34" s="420"/>
      <c r="B34" s="1139" t="s">
        <v>135</v>
      </c>
      <c r="C34" s="1139"/>
      <c r="D34" s="1139"/>
      <c r="E34" s="1139"/>
      <c r="F34" s="1139"/>
      <c r="G34" s="1139"/>
      <c r="H34" s="1139"/>
      <c r="I34" s="1139"/>
      <c r="J34" s="1139"/>
      <c r="K34" s="1139"/>
      <c r="L34" s="1139"/>
      <c r="M34" s="1139"/>
      <c r="N34" s="1140">
        <f>'4.Abrechnung'!Q107</f>
        <v>0</v>
      </c>
      <c r="O34" s="1140"/>
      <c r="P34" s="1140"/>
      <c r="Q34" s="1135" t="s">
        <v>107</v>
      </c>
      <c r="R34" s="1135"/>
      <c r="S34" s="1135"/>
      <c r="T34" s="1135"/>
      <c r="U34" s="1135"/>
      <c r="V34" s="1135"/>
      <c r="W34" s="1141">
        <f>IF('4.Abrechnung'!G11="Maßnahme ausgefallen / storniert",0,'4.Abrechnung'!Q53)</f>
        <v>0</v>
      </c>
      <c r="X34" s="1141"/>
    </row>
    <row r="35" spans="1:24" ht="11.25" customHeight="1" x14ac:dyDescent="0.2">
      <c r="A35" s="420"/>
      <c r="B35" s="1139"/>
      <c r="C35" s="1139"/>
      <c r="D35" s="1139"/>
      <c r="E35" s="1139"/>
      <c r="F35" s="1139"/>
      <c r="G35" s="1139"/>
      <c r="H35" s="1139"/>
      <c r="I35" s="1139"/>
      <c r="J35" s="1139"/>
      <c r="K35" s="1139"/>
      <c r="L35" s="1139"/>
      <c r="M35" s="1139"/>
      <c r="N35" s="1140"/>
      <c r="O35" s="1140"/>
      <c r="P35" s="1140"/>
      <c r="Q35" s="1142" t="str">
        <f>'4.Abrechnung'!F49&amp;" p.P."</f>
        <v>Regulärer Teilnahmebeitrag p.P.</v>
      </c>
      <c r="R35" s="1142"/>
      <c r="S35" s="1142"/>
      <c r="T35" s="1142"/>
      <c r="U35" s="1143">
        <f>'4.Abrechnung'!K49</f>
        <v>0</v>
      </c>
      <c r="V35" s="1143"/>
      <c r="W35" s="1141"/>
      <c r="X35" s="1141"/>
    </row>
    <row r="36" spans="1:24" ht="14.25" customHeight="1" x14ac:dyDescent="0.2">
      <c r="A36" s="420"/>
      <c r="B36" s="1144"/>
      <c r="C36" s="1144"/>
      <c r="D36" s="1144"/>
      <c r="E36" s="1144"/>
      <c r="F36" s="1144"/>
      <c r="G36" s="1144"/>
      <c r="H36" s="1144"/>
      <c r="I36" s="1144"/>
      <c r="J36" s="1144"/>
      <c r="K36" s="1144"/>
      <c r="L36" s="1144"/>
      <c r="M36" s="1144"/>
      <c r="N36" s="1140"/>
      <c r="O36" s="1140"/>
      <c r="P36" s="1140"/>
      <c r="Q36" s="1145" t="s">
        <v>172</v>
      </c>
      <c r="R36" s="1146"/>
      <c r="S36" s="1146"/>
      <c r="T36" s="1146"/>
      <c r="U36" s="1146"/>
      <c r="V36" s="1147"/>
      <c r="W36" s="1141">
        <f>IF('4.Abrechnung'!G11="Maßnahme ausgefallen / storniert",0,'4.Abrechnung'!Q57)</f>
        <v>0</v>
      </c>
      <c r="X36" s="1141"/>
    </row>
    <row r="37" spans="1:24" ht="11.25" customHeight="1" x14ac:dyDescent="0.2">
      <c r="A37" s="420"/>
      <c r="B37" s="1144"/>
      <c r="C37" s="1144"/>
      <c r="D37" s="1144"/>
      <c r="E37" s="1144"/>
      <c r="F37" s="1144"/>
      <c r="G37" s="1144"/>
      <c r="H37" s="1144"/>
      <c r="I37" s="1144"/>
      <c r="J37" s="1144"/>
      <c r="K37" s="1144"/>
      <c r="L37" s="1144"/>
      <c r="M37" s="1144"/>
      <c r="N37" s="1140"/>
      <c r="O37" s="1140"/>
      <c r="P37" s="1140"/>
      <c r="Q37" s="1148"/>
      <c r="R37" s="1149"/>
      <c r="S37" s="1149"/>
      <c r="T37" s="1149"/>
      <c r="U37" s="1149"/>
      <c r="V37" s="1150"/>
      <c r="W37" s="1141"/>
      <c r="X37" s="1141"/>
    </row>
    <row r="38" spans="1:24" ht="14.25" customHeight="1" x14ac:dyDescent="0.2">
      <c r="A38" s="420"/>
      <c r="B38" s="1144"/>
      <c r="C38" s="1144"/>
      <c r="D38" s="1144"/>
      <c r="E38" s="1144"/>
      <c r="F38" s="1144"/>
      <c r="G38" s="1144"/>
      <c r="H38" s="1144"/>
      <c r="I38" s="1144"/>
      <c r="J38" s="1144"/>
      <c r="K38" s="1144"/>
      <c r="L38" s="1144"/>
      <c r="M38" s="1144"/>
      <c r="N38" s="1140"/>
      <c r="O38" s="1140"/>
      <c r="P38" s="1140"/>
      <c r="Q38" s="1151" t="s">
        <v>108</v>
      </c>
      <c r="R38" s="1151"/>
      <c r="S38" s="1151"/>
      <c r="T38" s="1151"/>
      <c r="U38" s="1151"/>
      <c r="V38" s="1151"/>
      <c r="W38" s="1141">
        <f>IF('4.Abrechnung'!G11="Maßnahme ausgefallen / storniert",0,'4.Abrechnung'!Q62)</f>
        <v>0</v>
      </c>
      <c r="X38" s="1141"/>
    </row>
    <row r="39" spans="1:24" ht="11.25" customHeight="1" x14ac:dyDescent="0.2">
      <c r="A39" s="420"/>
      <c r="B39" s="1144"/>
      <c r="C39" s="1144"/>
      <c r="D39" s="1144"/>
      <c r="E39" s="1144"/>
      <c r="F39" s="1144"/>
      <c r="G39" s="1144"/>
      <c r="H39" s="1144"/>
      <c r="I39" s="1144"/>
      <c r="J39" s="1144"/>
      <c r="K39" s="1144"/>
      <c r="L39" s="1144"/>
      <c r="M39" s="1144"/>
      <c r="N39" s="1140"/>
      <c r="O39" s="1140"/>
      <c r="P39" s="1140"/>
      <c r="Q39" s="1152">
        <f>'4.Abrechnung'!F62</f>
        <v>0</v>
      </c>
      <c r="R39" s="1152"/>
      <c r="S39" s="1152"/>
      <c r="T39" s="1152"/>
      <c r="U39" s="1152"/>
      <c r="V39" s="1152"/>
      <c r="W39" s="1141"/>
      <c r="X39" s="1141"/>
    </row>
    <row r="40" spans="1:24" ht="14.25" customHeight="1" x14ac:dyDescent="0.2">
      <c r="A40" s="420"/>
      <c r="B40" s="1153"/>
      <c r="C40" s="1153"/>
      <c r="D40" s="1153"/>
      <c r="E40" s="1153"/>
      <c r="F40" s="1153"/>
      <c r="G40" s="1153"/>
      <c r="H40" s="1153"/>
      <c r="I40" s="1153"/>
      <c r="J40" s="1153"/>
      <c r="K40" s="1153"/>
      <c r="L40" s="1153"/>
      <c r="M40" s="1153"/>
      <c r="N40" s="1154"/>
      <c r="O40" s="1154"/>
      <c r="P40" s="1154"/>
      <c r="Q40" s="1156" t="s">
        <v>173</v>
      </c>
      <c r="R40" s="1156"/>
      <c r="S40" s="1156"/>
      <c r="T40" s="1156"/>
      <c r="U40" s="1156"/>
      <c r="V40" s="1156"/>
      <c r="W40" s="1155">
        <f>IF('4.Abrechnung'!G11="Maßnahme ausgefallen / storniert",0,'4.Abrechnung'!Q63+'4.Abrechnung'!Q64+'4.Abrechnung'!Q65)</f>
        <v>0</v>
      </c>
      <c r="X40" s="1155"/>
    </row>
    <row r="41" spans="1:24" ht="11.25" customHeight="1" x14ac:dyDescent="0.2">
      <c r="A41" s="420"/>
      <c r="B41" s="1153"/>
      <c r="C41" s="1153"/>
      <c r="D41" s="1153"/>
      <c r="E41" s="1153"/>
      <c r="F41" s="1153"/>
      <c r="G41" s="1153"/>
      <c r="H41" s="1153"/>
      <c r="I41" s="1153"/>
      <c r="J41" s="1153"/>
      <c r="K41" s="1153"/>
      <c r="L41" s="1153"/>
      <c r="M41" s="1153"/>
      <c r="N41" s="1154"/>
      <c r="O41" s="1154"/>
      <c r="P41" s="1154"/>
      <c r="Q41" s="1152" t="str">
        <f>'4.Abrechnung'!F63&amp;" "&amp;'4.Abrechnung'!F64&amp;" "&amp;'4.Abrechnung'!F65</f>
        <v xml:space="preserve">  </v>
      </c>
      <c r="R41" s="1152"/>
      <c r="S41" s="1152"/>
      <c r="T41" s="1152"/>
      <c r="U41" s="1152"/>
      <c r="V41" s="1152"/>
      <c r="W41" s="1155"/>
      <c r="X41" s="1155"/>
    </row>
    <row r="42" spans="1:24" ht="19.7" customHeight="1" x14ac:dyDescent="0.2">
      <c r="A42" s="420"/>
      <c r="B42" s="1158" t="s">
        <v>109</v>
      </c>
      <c r="C42" s="1158"/>
      <c r="D42" s="1158"/>
      <c r="E42" s="1158"/>
      <c r="F42" s="1158"/>
      <c r="G42" s="1158"/>
      <c r="H42" s="1158"/>
      <c r="I42" s="1158"/>
      <c r="J42" s="1158"/>
      <c r="K42" s="1158"/>
      <c r="L42" s="1158"/>
      <c r="M42" s="1158"/>
      <c r="N42" s="1159">
        <f>'4.Abrechnung'!Q107</f>
        <v>0</v>
      </c>
      <c r="O42" s="1159"/>
      <c r="P42" s="1159"/>
      <c r="Q42" s="1158" t="s">
        <v>99</v>
      </c>
      <c r="R42" s="1158"/>
      <c r="S42" s="1158"/>
      <c r="T42" s="1158"/>
      <c r="U42" s="1158"/>
      <c r="V42" s="1158"/>
      <c r="W42" s="1160">
        <f>'4.Abrechnung'!Q68</f>
        <v>0</v>
      </c>
      <c r="X42" s="1160"/>
    </row>
    <row r="43" spans="1:24" ht="25.5" customHeight="1" x14ac:dyDescent="0.2">
      <c r="A43" s="420"/>
      <c r="B43" s="1161" t="s">
        <v>150</v>
      </c>
      <c r="C43" s="1161"/>
      <c r="D43" s="1161"/>
      <c r="E43" s="1161"/>
      <c r="F43" s="1161"/>
      <c r="G43" s="1161"/>
      <c r="H43" s="1161"/>
      <c r="I43" s="1161"/>
      <c r="J43" s="1161"/>
      <c r="K43" s="1161"/>
      <c r="L43" s="1161"/>
      <c r="M43" s="1161"/>
      <c r="N43" s="1161"/>
      <c r="O43" s="1161"/>
      <c r="P43" s="1161"/>
      <c r="Q43" s="1161"/>
      <c r="R43" s="1161"/>
      <c r="S43" s="1161"/>
      <c r="T43" s="1161"/>
      <c r="U43" s="1161"/>
      <c r="V43" s="1161"/>
      <c r="W43" s="1162">
        <f>IF('4.Abrechnung'!G11="Maßnahme ausgefallen / storniert",0,'4.Abrechnung'!Q116)</f>
        <v>0</v>
      </c>
      <c r="X43" s="1162"/>
    </row>
    <row r="44" spans="1:24" ht="20.100000000000001" customHeight="1" x14ac:dyDescent="0.2">
      <c r="A44" s="420"/>
      <c r="B44" s="1163" t="str">
        <f>IF('4.Abrechnung'!G11="Maßnahme ausgefallen / storniert","Maßnahme ist ausgefallen / storniert",IF('4.Abrechnung'!Q132&lt;=0,"Achtung: Abrechnung prüfen - Einnahmen sind ≥ Ausgaben - kein Zuschuss möglich !",IF('4.Abrechnung'!Q132&gt;0,"Förderung möglich")))</f>
        <v>Achtung: Abrechnung prüfen - Einnahmen sind ≥ Ausgaben - kein Zuschuss möglich !</v>
      </c>
      <c r="C44" s="1163"/>
      <c r="D44" s="1163"/>
      <c r="E44" s="1163"/>
      <c r="F44" s="1163"/>
      <c r="G44" s="1163"/>
      <c r="H44" s="1163"/>
      <c r="I44" s="1163"/>
      <c r="J44" s="1163"/>
      <c r="K44" s="1163"/>
      <c r="L44" s="1163"/>
      <c r="M44" s="1163"/>
      <c r="N44" s="1163"/>
      <c r="O44" s="1163"/>
      <c r="P44" s="1163"/>
      <c r="Q44" s="1163"/>
      <c r="R44" s="1163"/>
      <c r="S44" s="1163"/>
      <c r="T44" s="1163"/>
      <c r="U44" s="1163"/>
      <c r="V44" s="1163"/>
      <c r="W44" s="1163"/>
      <c r="X44" s="1163"/>
    </row>
    <row r="45" spans="1:24" x14ac:dyDescent="0.2">
      <c r="A45" s="420"/>
      <c r="B45" s="1157" t="s">
        <v>110</v>
      </c>
      <c r="C45" s="1157"/>
      <c r="D45" s="1157"/>
      <c r="E45" s="1157"/>
      <c r="F45" s="1157"/>
      <c r="G45" s="1157"/>
      <c r="H45" s="1157"/>
      <c r="I45" s="1157"/>
      <c r="J45" s="1157"/>
      <c r="K45" s="1157"/>
      <c r="L45" s="1157"/>
      <c r="M45" s="1157"/>
      <c r="N45" s="1157"/>
      <c r="O45" s="1157"/>
      <c r="P45" s="1157"/>
      <c r="Q45" s="1157"/>
      <c r="R45" s="1157"/>
      <c r="S45" s="1157"/>
      <c r="T45" s="1157"/>
      <c r="U45" s="1157"/>
      <c r="V45" s="1157"/>
      <c r="W45" s="1157"/>
      <c r="X45" s="1157"/>
    </row>
    <row r="46" spans="1:24" ht="1.5" customHeight="1" x14ac:dyDescent="0.2">
      <c r="A46" s="420"/>
      <c r="B46" s="447"/>
      <c r="C46" s="420"/>
      <c r="D46" s="420"/>
      <c r="E46" s="420"/>
      <c r="F46" s="420"/>
      <c r="G46" s="420"/>
      <c r="H46" s="420"/>
      <c r="I46" s="420"/>
      <c r="J46" s="420"/>
      <c r="K46" s="420"/>
      <c r="L46" s="420"/>
      <c r="M46" s="420"/>
      <c r="N46" s="420"/>
      <c r="O46" s="420"/>
      <c r="P46" s="420"/>
      <c r="Q46" s="420"/>
      <c r="R46" s="420"/>
      <c r="S46" s="420"/>
      <c r="T46" s="420"/>
      <c r="U46" s="420"/>
      <c r="V46" s="420"/>
      <c r="W46" s="420"/>
      <c r="X46" s="420"/>
    </row>
    <row r="47" spans="1:24" ht="11.85" customHeight="1" x14ac:dyDescent="0.2">
      <c r="A47" s="420"/>
      <c r="B47" s="448" t="s">
        <v>90</v>
      </c>
      <c r="C47" s="1164" t="str">
        <f>IF(Deckblatt!A9="Antrag nach Richtlinie I für sonstige Freie Träger der Jugendarbeit","Bitte detaillierte Aufstellung und Kopien der Belege beifügen!","Kopie mindestens einer Hauptrechnungen [z.B. Unterkunft und / oder Fahrt]")</f>
        <v>Kopie mindestens einer Hauptrechnungen [z.B. Unterkunft und / oder Fahrt]</v>
      </c>
      <c r="D47" s="1164"/>
      <c r="E47" s="1164"/>
      <c r="F47" s="1164"/>
      <c r="G47" s="1164"/>
      <c r="H47" s="1164"/>
      <c r="I47" s="1164"/>
      <c r="J47" s="1164"/>
      <c r="K47" s="1164"/>
      <c r="L47" s="1164"/>
      <c r="M47" s="1164"/>
      <c r="N47" s="1164"/>
      <c r="O47" s="1164"/>
      <c r="P47" s="1164"/>
      <c r="Q47" s="1164"/>
      <c r="R47" s="1164"/>
      <c r="S47" s="1164"/>
      <c r="T47" s="1164"/>
      <c r="U47" s="1164"/>
      <c r="V47" s="1164"/>
      <c r="W47" s="1164"/>
      <c r="X47" s="1164"/>
    </row>
    <row r="48" spans="1:24" ht="24.75" customHeight="1" x14ac:dyDescent="0.2">
      <c r="A48" s="420"/>
      <c r="B48" s="448" t="s">
        <v>90</v>
      </c>
      <c r="C48" s="954" t="s">
        <v>111</v>
      </c>
      <c r="D48" s="954"/>
      <c r="E48" s="954"/>
      <c r="F48" s="954"/>
      <c r="G48" s="954"/>
      <c r="H48" s="954"/>
      <c r="I48" s="954"/>
      <c r="J48" s="954"/>
      <c r="K48" s="954"/>
      <c r="L48" s="954"/>
      <c r="M48" s="954"/>
      <c r="N48" s="954"/>
      <c r="O48" s="954"/>
      <c r="P48" s="954"/>
      <c r="Q48" s="954"/>
      <c r="R48" s="954"/>
      <c r="S48" s="954"/>
      <c r="T48" s="954"/>
      <c r="U48" s="954"/>
      <c r="V48" s="954"/>
      <c r="W48" s="954"/>
      <c r="X48" s="954"/>
    </row>
    <row r="49" spans="1:24" ht="14.1" customHeight="1" x14ac:dyDescent="0.2">
      <c r="A49" s="420"/>
      <c r="B49" s="1157" t="s">
        <v>81</v>
      </c>
      <c r="C49" s="1157"/>
      <c r="D49" s="1157"/>
      <c r="E49" s="1157"/>
      <c r="F49" s="1157"/>
      <c r="G49" s="1157"/>
      <c r="H49" s="1157"/>
      <c r="I49" s="1157"/>
      <c r="J49" s="1157"/>
      <c r="K49" s="1157"/>
      <c r="L49" s="1157"/>
      <c r="M49" s="1157"/>
      <c r="N49" s="1157"/>
      <c r="O49" s="1157"/>
      <c r="P49" s="1157"/>
      <c r="Q49" s="1157"/>
      <c r="R49" s="1157"/>
      <c r="S49" s="1157"/>
      <c r="T49" s="1157"/>
      <c r="U49" s="1157"/>
      <c r="V49" s="1157"/>
      <c r="W49" s="1157"/>
      <c r="X49" s="1157"/>
    </row>
    <row r="50" spans="1:24" ht="1.5" customHeight="1" x14ac:dyDescent="0.2">
      <c r="A50" s="420"/>
      <c r="B50" s="449"/>
      <c r="C50" s="449"/>
      <c r="D50" s="449"/>
      <c r="E50" s="449"/>
      <c r="F50" s="449"/>
      <c r="G50" s="449"/>
      <c r="H50" s="449"/>
      <c r="I50" s="449"/>
      <c r="J50" s="449"/>
      <c r="K50" s="449"/>
      <c r="L50" s="449"/>
      <c r="M50" s="449"/>
      <c r="N50" s="449"/>
      <c r="O50" s="449"/>
      <c r="P50" s="449"/>
      <c r="Q50" s="449"/>
      <c r="R50" s="449"/>
      <c r="S50" s="449"/>
      <c r="T50" s="449"/>
      <c r="U50" s="449"/>
      <c r="V50" s="449"/>
      <c r="W50" s="449"/>
      <c r="X50" s="449"/>
    </row>
    <row r="51" spans="1:24" ht="12" customHeight="1" x14ac:dyDescent="0.2">
      <c r="A51" s="420"/>
      <c r="B51" s="448" t="s">
        <v>90</v>
      </c>
      <c r="C51" s="954" t="s">
        <v>112</v>
      </c>
      <c r="D51" s="954"/>
      <c r="E51" s="954"/>
      <c r="F51" s="954"/>
      <c r="G51" s="954"/>
      <c r="H51" s="954"/>
      <c r="I51" s="954"/>
      <c r="J51" s="954"/>
      <c r="K51" s="954"/>
      <c r="L51" s="954"/>
      <c r="M51" s="954"/>
      <c r="N51" s="954"/>
      <c r="O51" s="954"/>
      <c r="P51" s="954"/>
      <c r="Q51" s="954"/>
      <c r="R51" s="954"/>
      <c r="S51" s="954"/>
      <c r="T51" s="954"/>
      <c r="U51" s="954"/>
      <c r="V51" s="954"/>
      <c r="W51" s="954"/>
      <c r="X51" s="954"/>
    </row>
    <row r="52" spans="1:24" ht="21.2" customHeight="1" x14ac:dyDescent="0.2">
      <c r="A52" s="420"/>
      <c r="B52" s="448" t="s">
        <v>90</v>
      </c>
      <c r="C52" s="954" t="s">
        <v>113</v>
      </c>
      <c r="D52" s="954"/>
      <c r="E52" s="954"/>
      <c r="F52" s="954"/>
      <c r="G52" s="954"/>
      <c r="H52" s="954"/>
      <c r="I52" s="954"/>
      <c r="J52" s="954"/>
      <c r="K52" s="954"/>
      <c r="L52" s="954"/>
      <c r="M52" s="954"/>
      <c r="N52" s="954"/>
      <c r="O52" s="954"/>
      <c r="P52" s="954"/>
      <c r="Q52" s="954"/>
      <c r="R52" s="954"/>
      <c r="S52" s="954"/>
      <c r="T52" s="954"/>
      <c r="U52" s="954"/>
      <c r="V52" s="954"/>
      <c r="W52" s="954"/>
      <c r="X52" s="954"/>
    </row>
    <row r="53" spans="1:24" ht="23.25" customHeight="1" x14ac:dyDescent="0.2">
      <c r="A53" s="420"/>
      <c r="B53" s="448" t="s">
        <v>90</v>
      </c>
      <c r="C53" s="954" t="s">
        <v>114</v>
      </c>
      <c r="D53" s="954"/>
      <c r="E53" s="954"/>
      <c r="F53" s="954"/>
      <c r="G53" s="954"/>
      <c r="H53" s="954"/>
      <c r="I53" s="954"/>
      <c r="J53" s="954"/>
      <c r="K53" s="954"/>
      <c r="L53" s="954"/>
      <c r="M53" s="954"/>
      <c r="N53" s="954"/>
      <c r="O53" s="954"/>
      <c r="P53" s="954"/>
      <c r="Q53" s="954"/>
      <c r="R53" s="954"/>
      <c r="S53" s="954"/>
      <c r="T53" s="954"/>
      <c r="U53" s="954"/>
      <c r="V53" s="954"/>
      <c r="W53" s="954"/>
      <c r="X53" s="954"/>
    </row>
    <row r="54" spans="1:24" ht="15" customHeight="1" x14ac:dyDescent="0.2">
      <c r="A54" s="420"/>
      <c r="B54" s="450"/>
      <c r="C54" s="451"/>
      <c r="D54" s="451"/>
      <c r="E54" s="451"/>
      <c r="F54" s="451"/>
      <c r="G54" s="451"/>
      <c r="H54" s="451"/>
      <c r="I54" s="451"/>
      <c r="J54" s="451"/>
      <c r="K54" s="451"/>
      <c r="L54" s="451"/>
      <c r="M54" s="451"/>
      <c r="N54" s="451"/>
      <c r="O54" s="451"/>
      <c r="P54" s="451"/>
      <c r="Q54" s="451"/>
      <c r="R54" s="451"/>
      <c r="S54" s="451"/>
      <c r="T54" s="451"/>
      <c r="U54" s="451"/>
      <c r="V54" s="451"/>
      <c r="W54" s="451"/>
      <c r="X54" s="451"/>
    </row>
    <row r="55" spans="1:24" ht="15" customHeight="1" x14ac:dyDescent="0.2">
      <c r="A55" s="420"/>
      <c r="B55" s="420"/>
      <c r="C55" s="1125"/>
      <c r="D55" s="1125"/>
      <c r="E55" s="1125"/>
      <c r="F55" s="1125"/>
      <c r="G55" s="1125"/>
      <c r="H55" s="1125"/>
      <c r="I55" s="1125"/>
      <c r="J55" s="1125"/>
      <c r="K55" s="1125"/>
      <c r="L55" s="1125"/>
      <c r="M55" s="1125"/>
      <c r="N55" s="1125"/>
      <c r="O55" s="1125"/>
      <c r="P55" s="1125"/>
      <c r="Q55" s="1125"/>
      <c r="R55" s="1125"/>
      <c r="S55" s="1125"/>
      <c r="T55" s="1125"/>
      <c r="U55" s="1125"/>
      <c r="V55" s="1125"/>
      <c r="W55" s="1125"/>
      <c r="X55" s="1125"/>
    </row>
    <row r="56" spans="1:24" s="44" customFormat="1" ht="35.1" customHeight="1" x14ac:dyDescent="0.2">
      <c r="A56" s="449"/>
      <c r="B56" s="413"/>
      <c r="C56" s="413"/>
      <c r="D56" s="413"/>
      <c r="E56" s="413"/>
      <c r="F56" s="413"/>
      <c r="G56" s="413"/>
      <c r="H56" s="413"/>
      <c r="I56" s="413"/>
      <c r="J56" s="413"/>
      <c r="K56" s="413"/>
      <c r="L56" s="414"/>
      <c r="M56" s="413"/>
      <c r="N56" s="413"/>
      <c r="O56" s="413"/>
      <c r="P56" s="414"/>
      <c r="Q56" s="416"/>
      <c r="R56" s="47"/>
      <c r="S56" s="47"/>
      <c r="T56" s="47"/>
      <c r="U56" s="47"/>
      <c r="V56" s="47"/>
      <c r="W56" s="47"/>
      <c r="X56" s="47"/>
    </row>
    <row r="57" spans="1:24" s="33" customFormat="1" ht="11.25" customHeight="1" x14ac:dyDescent="0.2">
      <c r="A57" s="437"/>
      <c r="B57" s="956" t="s">
        <v>25</v>
      </c>
      <c r="C57" s="956"/>
      <c r="L57" s="437"/>
      <c r="M57" s="23" t="s">
        <v>26</v>
      </c>
      <c r="N57" s="23"/>
      <c r="O57" s="23"/>
      <c r="P57" s="415"/>
      <c r="Q57" s="33" t="s">
        <v>157</v>
      </c>
    </row>
    <row r="58" spans="1:24" s="33" customFormat="1" ht="5.85" customHeight="1" x14ac:dyDescent="0.2">
      <c r="A58" s="437"/>
      <c r="L58" s="437"/>
      <c r="M58" s="415"/>
      <c r="N58" s="415"/>
      <c r="O58" s="415"/>
      <c r="P58" s="415"/>
    </row>
    <row r="59" spans="1:24" s="33" customFormat="1" ht="5.85" customHeight="1" x14ac:dyDescent="0.2">
      <c r="A59" s="437"/>
      <c r="L59" s="437"/>
      <c r="M59" s="415"/>
      <c r="N59" s="415"/>
      <c r="O59" s="415"/>
      <c r="P59" s="415"/>
    </row>
    <row r="60" spans="1:24" ht="5.85" customHeight="1" x14ac:dyDescent="0.2">
      <c r="A60" s="420"/>
      <c r="B60" s="420"/>
      <c r="C60" s="420"/>
      <c r="D60" s="420"/>
      <c r="E60" s="420"/>
      <c r="F60" s="420"/>
      <c r="G60" s="420"/>
      <c r="H60" s="420"/>
      <c r="I60" s="420"/>
      <c r="J60" s="420"/>
      <c r="K60" s="420"/>
      <c r="L60" s="420"/>
      <c r="M60" s="420"/>
      <c r="N60" s="420"/>
      <c r="O60" s="420"/>
      <c r="P60" s="420"/>
      <c r="Q60" s="420"/>
      <c r="R60" s="420"/>
      <c r="S60" s="420"/>
      <c r="T60" s="420"/>
      <c r="U60" s="420"/>
      <c r="V60" s="420"/>
      <c r="W60" s="420"/>
      <c r="X60" s="420"/>
    </row>
    <row r="61" spans="1:24" ht="16.5" customHeight="1" x14ac:dyDescent="0.2">
      <c r="A61" s="420"/>
      <c r="B61" s="1138" t="str">
        <f>Deckblatt!D24</f>
        <v>Verein XY</v>
      </c>
      <c r="C61" s="1138"/>
      <c r="D61" s="1138"/>
      <c r="E61" s="1138"/>
      <c r="F61" s="1138"/>
      <c r="G61" s="1138"/>
      <c r="H61" s="1138"/>
      <c r="I61" s="1138"/>
      <c r="J61" s="1138"/>
      <c r="K61" s="1138"/>
      <c r="L61" s="1138"/>
      <c r="M61" s="1138"/>
      <c r="N61" s="1138"/>
      <c r="O61" s="421"/>
      <c r="P61" s="422"/>
      <c r="Q61" s="422"/>
      <c r="R61" s="468" t="s">
        <v>62</v>
      </c>
      <c r="S61" s="1137" t="str">
        <f>Deckblatt!D31</f>
        <v>Toni Test</v>
      </c>
      <c r="T61" s="1137"/>
      <c r="U61" s="1137"/>
      <c r="V61" s="1137"/>
      <c r="W61" s="1137"/>
      <c r="X61" s="1137"/>
    </row>
    <row r="62" spans="1:24" ht="16.5" customHeight="1" x14ac:dyDescent="0.2">
      <c r="A62" s="420"/>
      <c r="B62" s="1138" t="str">
        <f>Deckblatt!D25</f>
        <v>Jugendleitung</v>
      </c>
      <c r="C62" s="1138"/>
      <c r="D62" s="1138"/>
      <c r="E62" s="1138"/>
      <c r="F62" s="1138"/>
      <c r="G62" s="1138"/>
      <c r="H62" s="1138"/>
      <c r="I62" s="1138"/>
      <c r="J62" s="1138"/>
      <c r="K62" s="1138"/>
      <c r="L62" s="1138"/>
      <c r="M62" s="1138"/>
      <c r="N62" s="1138"/>
      <c r="O62" s="421"/>
      <c r="P62" s="422"/>
      <c r="Q62" s="422"/>
      <c r="R62" s="468" t="s">
        <v>63</v>
      </c>
      <c r="S62" s="939" t="str">
        <f>Deckblatt!D32&amp;" / "&amp;Deckblatt!D33</f>
        <v>06192 4711 / 06192 4712</v>
      </c>
      <c r="T62" s="939"/>
      <c r="U62" s="939"/>
      <c r="V62" s="939"/>
      <c r="W62" s="939"/>
      <c r="X62" s="939"/>
    </row>
    <row r="63" spans="1:24" ht="16.5" customHeight="1" x14ac:dyDescent="0.2">
      <c r="A63" s="420"/>
      <c r="B63" s="1138" t="str">
        <f>Deckblatt!D26</f>
        <v>Holzweg 15</v>
      </c>
      <c r="C63" s="1138"/>
      <c r="D63" s="1138"/>
      <c r="E63" s="1138"/>
      <c r="F63" s="1138"/>
      <c r="G63" s="1138"/>
      <c r="H63" s="1138"/>
      <c r="I63" s="1138"/>
      <c r="J63" s="1138"/>
      <c r="K63" s="1138"/>
      <c r="L63" s="1138"/>
      <c r="M63" s="1138"/>
      <c r="N63" s="1138"/>
      <c r="O63" s="421"/>
      <c r="P63" s="422"/>
      <c r="Q63" s="422"/>
      <c r="R63" s="468" t="s">
        <v>64</v>
      </c>
      <c r="S63" s="1137" t="str">
        <f>Deckblatt!D34</f>
        <v>toni.test@träger.de</v>
      </c>
      <c r="T63" s="1137"/>
      <c r="U63" s="1137"/>
      <c r="V63" s="1137"/>
      <c r="W63" s="1137"/>
      <c r="X63" s="1137"/>
    </row>
    <row r="64" spans="1:24" ht="16.5" customHeight="1" x14ac:dyDescent="0.2">
      <c r="A64" s="420"/>
      <c r="B64" s="1138" t="str">
        <f>Deckblatt!D27&amp;" "&amp;Deckblatt!F27</f>
        <v>65719 Hofheim</v>
      </c>
      <c r="C64" s="1138"/>
      <c r="D64" s="1138"/>
      <c r="E64" s="1138"/>
      <c r="F64" s="1138"/>
      <c r="G64" s="1138"/>
      <c r="H64" s="1138"/>
      <c r="I64" s="1138"/>
      <c r="J64" s="1138"/>
      <c r="K64" s="1138"/>
      <c r="L64" s="1138"/>
      <c r="M64" s="1138"/>
      <c r="N64" s="1138"/>
      <c r="O64" s="421"/>
      <c r="P64" s="422"/>
      <c r="Q64" s="422"/>
      <c r="R64" s="468" t="s">
        <v>65</v>
      </c>
      <c r="S64" s="939" t="str">
        <f>Deckblatt!D40</f>
        <v>DE10 1000 1000 4711 0815 00</v>
      </c>
      <c r="T64" s="939"/>
      <c r="U64" s="939"/>
      <c r="V64" s="939"/>
      <c r="W64" s="939"/>
      <c r="X64" s="939"/>
    </row>
    <row r="65" spans="1:24" ht="16.5" customHeight="1" x14ac:dyDescent="0.2">
      <c r="A65" s="420"/>
      <c r="B65" s="424" t="s">
        <v>66</v>
      </c>
      <c r="C65" s="425"/>
      <c r="D65" s="425"/>
      <c r="E65" s="425"/>
      <c r="F65" s="425"/>
      <c r="G65" s="425"/>
      <c r="H65" s="425"/>
      <c r="I65" s="425"/>
      <c r="J65" s="425"/>
      <c r="K65" s="425"/>
      <c r="L65" s="426"/>
      <c r="M65" s="426"/>
      <c r="N65" s="426"/>
      <c r="O65" s="426"/>
      <c r="P65" s="422"/>
      <c r="Q65" s="422"/>
      <c r="R65" s="468" t="s">
        <v>67</v>
      </c>
      <c r="S65" s="1137" t="str">
        <f>Deckblatt!D38</f>
        <v>Träger xy</v>
      </c>
      <c r="T65" s="1137"/>
      <c r="U65" s="1137"/>
      <c r="V65" s="1137"/>
      <c r="W65" s="1137"/>
      <c r="X65" s="1137"/>
    </row>
    <row r="66" spans="1:24" ht="16.5" customHeight="1" x14ac:dyDescent="0.2">
      <c r="A66" s="420"/>
      <c r="B66" s="1121"/>
      <c r="C66" s="1121"/>
      <c r="D66" s="1121"/>
      <c r="E66" s="1121"/>
      <c r="F66" s="1121"/>
      <c r="G66" s="1121"/>
      <c r="H66" s="1121"/>
      <c r="I66" s="1121"/>
      <c r="J66" s="1121"/>
      <c r="K66" s="1121"/>
      <c r="L66" s="1121"/>
      <c r="M66" s="1121"/>
      <c r="N66" s="427"/>
      <c r="O66" s="421"/>
      <c r="P66" s="428"/>
      <c r="Q66" s="429"/>
      <c r="R66" s="468" t="s">
        <v>68</v>
      </c>
      <c r="S66" s="939" t="str">
        <f>Deckblatt!D42</f>
        <v>z.B. Zuschuss Richtlinie I o.ä.</v>
      </c>
      <c r="T66" s="939"/>
      <c r="U66" s="939"/>
      <c r="V66" s="939"/>
      <c r="W66" s="939"/>
      <c r="X66" s="939"/>
    </row>
    <row r="67" spans="1:24" ht="12" customHeight="1" x14ac:dyDescent="0.2">
      <c r="A67" s="420"/>
      <c r="B67" s="420"/>
      <c r="C67" s="420"/>
      <c r="D67" s="420"/>
      <c r="E67" s="420"/>
      <c r="F67" s="420"/>
      <c r="G67" s="420"/>
      <c r="H67" s="420"/>
      <c r="I67" s="420"/>
      <c r="J67" s="420"/>
      <c r="K67" s="420"/>
      <c r="L67" s="420"/>
      <c r="M67" s="420"/>
      <c r="N67" s="420"/>
      <c r="O67" s="420"/>
      <c r="P67" s="420"/>
      <c r="Q67" s="420"/>
      <c r="R67" s="420"/>
      <c r="S67" s="420"/>
      <c r="T67" s="420"/>
      <c r="U67" s="420"/>
      <c r="V67" s="420"/>
      <c r="W67" s="420"/>
      <c r="X67" s="420"/>
    </row>
    <row r="68" spans="1:24" ht="12" customHeight="1" x14ac:dyDescent="0.2">
      <c r="A68" s="420"/>
      <c r="B68" s="420"/>
      <c r="C68" s="420"/>
      <c r="D68" s="420"/>
      <c r="E68" s="420"/>
      <c r="F68" s="420"/>
      <c r="G68" s="420"/>
      <c r="H68" s="420"/>
      <c r="I68" s="420"/>
      <c r="J68" s="420"/>
      <c r="K68" s="420"/>
      <c r="L68" s="420"/>
      <c r="M68" s="420"/>
      <c r="N68" s="420"/>
      <c r="O68" s="420"/>
      <c r="P68" s="420"/>
      <c r="Q68" s="420"/>
      <c r="R68" s="420"/>
      <c r="S68" s="420"/>
      <c r="T68" s="420"/>
      <c r="U68" s="420"/>
      <c r="V68" s="420"/>
      <c r="W68" s="420"/>
      <c r="X68" s="420"/>
    </row>
    <row r="69" spans="1:24" ht="15" x14ac:dyDescent="0.2">
      <c r="A69" s="420"/>
      <c r="B69" s="452" t="s">
        <v>115</v>
      </c>
      <c r="C69" s="420"/>
      <c r="D69" s="420"/>
      <c r="E69" s="420"/>
      <c r="F69" s="420"/>
      <c r="G69" s="420"/>
      <c r="H69" s="420"/>
      <c r="I69" s="420"/>
      <c r="J69" s="420"/>
      <c r="K69" s="420"/>
      <c r="L69" s="420"/>
      <c r="M69" s="420"/>
      <c r="N69" s="420"/>
      <c r="O69" s="420"/>
      <c r="P69" s="420"/>
      <c r="Q69" s="420"/>
      <c r="R69" s="420"/>
      <c r="S69" s="420"/>
      <c r="T69" s="420"/>
      <c r="U69" s="420"/>
      <c r="V69" s="420"/>
      <c r="W69" s="420"/>
      <c r="X69" s="420"/>
    </row>
    <row r="70" spans="1:24" ht="12" customHeight="1" x14ac:dyDescent="0.2">
      <c r="A70" s="420"/>
      <c r="B70" s="453"/>
      <c r="C70" s="420"/>
      <c r="D70" s="420"/>
      <c r="E70" s="420"/>
      <c r="F70" s="420"/>
      <c r="G70" s="420"/>
      <c r="H70" s="420"/>
      <c r="I70" s="420"/>
      <c r="J70" s="420"/>
      <c r="K70" s="420"/>
      <c r="L70" s="420"/>
      <c r="M70" s="420"/>
      <c r="N70" s="420"/>
      <c r="O70" s="420"/>
      <c r="P70" s="420"/>
      <c r="Q70" s="420"/>
      <c r="R70" s="420"/>
      <c r="S70" s="420"/>
      <c r="T70" s="420"/>
      <c r="U70" s="420"/>
      <c r="V70" s="420"/>
      <c r="W70" s="420"/>
      <c r="X70" s="420"/>
    </row>
    <row r="71" spans="1:24" ht="12" customHeight="1" x14ac:dyDescent="0.2">
      <c r="A71" s="420"/>
      <c r="B71" s="420"/>
      <c r="C71" s="420"/>
      <c r="D71" s="420"/>
      <c r="E71" s="420"/>
      <c r="F71" s="420"/>
      <c r="G71" s="420"/>
      <c r="H71" s="420"/>
      <c r="I71" s="420"/>
      <c r="J71" s="420"/>
      <c r="K71" s="420"/>
      <c r="L71" s="420"/>
      <c r="M71" s="420"/>
      <c r="N71" s="420"/>
      <c r="O71" s="420"/>
      <c r="P71" s="420"/>
      <c r="Q71" s="420"/>
      <c r="R71" s="420"/>
      <c r="S71" s="420"/>
      <c r="T71" s="420"/>
      <c r="U71" s="420"/>
      <c r="V71" s="420"/>
      <c r="W71" s="420"/>
      <c r="X71" s="420"/>
    </row>
    <row r="72" spans="1:24" x14ac:dyDescent="0.2">
      <c r="A72" s="420"/>
      <c r="B72" s="1126">
        <f>'1.Antrag'!G15</f>
        <v>0</v>
      </c>
      <c r="C72" s="1126"/>
      <c r="D72" s="1126"/>
      <c r="E72" s="1126"/>
      <c r="F72" s="1126"/>
      <c r="G72" s="1126"/>
      <c r="H72" s="1126"/>
      <c r="I72" s="1126"/>
      <c r="J72" s="1126"/>
      <c r="K72" s="1126"/>
      <c r="L72" s="1126"/>
      <c r="M72" s="1126"/>
      <c r="N72" s="1126"/>
      <c r="O72" s="1126"/>
      <c r="P72" s="1126"/>
      <c r="Q72" s="1126"/>
      <c r="R72" s="1126"/>
      <c r="S72" s="1126"/>
      <c r="T72" s="1126"/>
      <c r="U72" s="1126"/>
      <c r="V72" s="1126"/>
      <c r="W72" s="1126"/>
      <c r="X72" s="1126"/>
    </row>
    <row r="73" spans="1:24" x14ac:dyDescent="0.2">
      <c r="A73" s="420"/>
      <c r="B73" s="437" t="s">
        <v>71</v>
      </c>
      <c r="C73" s="437"/>
      <c r="D73" s="437"/>
      <c r="E73" s="437"/>
      <c r="F73" s="437"/>
      <c r="G73" s="437"/>
      <c r="H73" s="437"/>
      <c r="I73" s="437"/>
      <c r="J73" s="437"/>
      <c r="K73" s="437"/>
      <c r="L73" s="437"/>
      <c r="M73" s="437"/>
      <c r="N73" s="437"/>
      <c r="O73" s="437"/>
      <c r="P73" s="437"/>
      <c r="Q73" s="437"/>
      <c r="R73" s="437"/>
      <c r="S73" s="437"/>
      <c r="T73" s="437"/>
      <c r="U73" s="437"/>
      <c r="V73" s="437"/>
      <c r="W73" s="437"/>
      <c r="X73" s="437"/>
    </row>
    <row r="74" spans="1:24" ht="8.4499999999999993" customHeight="1" x14ac:dyDescent="0.25">
      <c r="A74" s="420"/>
      <c r="B74" s="438"/>
      <c r="C74" s="438"/>
      <c r="D74" s="438"/>
      <c r="E74" s="438"/>
      <c r="F74" s="438"/>
      <c r="G74" s="438"/>
      <c r="H74" s="438"/>
      <c r="I74" s="438"/>
      <c r="J74" s="438"/>
      <c r="K74" s="437"/>
      <c r="L74" s="437"/>
      <c r="M74" s="437"/>
      <c r="N74" s="437"/>
      <c r="O74" s="437"/>
      <c r="P74" s="437"/>
      <c r="Q74" s="420"/>
      <c r="R74" s="420"/>
      <c r="S74" s="420"/>
      <c r="T74" s="420"/>
      <c r="U74" s="420"/>
      <c r="V74" s="420"/>
      <c r="W74" s="420"/>
      <c r="X74" s="420"/>
    </row>
    <row r="75" spans="1:24" x14ac:dyDescent="0.2">
      <c r="A75" s="420"/>
      <c r="B75" s="1127">
        <f>'1.Antrag'!H17</f>
        <v>0</v>
      </c>
      <c r="C75" s="1127"/>
      <c r="D75" s="1127"/>
      <c r="E75" s="1127"/>
      <c r="F75" s="1127"/>
      <c r="G75" s="1127"/>
      <c r="H75" s="1127"/>
      <c r="I75" s="480" t="s">
        <v>31</v>
      </c>
      <c r="J75" s="1127">
        <f>'1.Antrag'!M17</f>
        <v>0</v>
      </c>
      <c r="K75" s="1127"/>
      <c r="L75" s="1127"/>
      <c r="M75" s="1127"/>
      <c r="N75" s="481"/>
      <c r="O75" s="467">
        <f>'1.Antrag'!G29</f>
        <v>0</v>
      </c>
      <c r="P75" s="482" t="s">
        <v>72</v>
      </c>
      <c r="Q75" s="466"/>
      <c r="R75" s="439"/>
      <c r="S75" s="439"/>
      <c r="T75" s="440"/>
      <c r="U75" s="441"/>
      <c r="V75" s="439"/>
      <c r="W75" s="439"/>
      <c r="X75" s="435"/>
    </row>
    <row r="76" spans="1:24" x14ac:dyDescent="0.2">
      <c r="A76" s="420"/>
      <c r="B76" s="437" t="s">
        <v>73</v>
      </c>
      <c r="C76" s="437"/>
      <c r="D76" s="437"/>
      <c r="E76" s="437"/>
      <c r="F76" s="437"/>
      <c r="G76" s="437"/>
      <c r="H76" s="437"/>
      <c r="I76" s="437"/>
      <c r="J76" s="437" t="s">
        <v>74</v>
      </c>
      <c r="K76" s="437"/>
      <c r="L76" s="437"/>
      <c r="M76" s="437"/>
      <c r="N76" s="437"/>
      <c r="O76" s="437" t="s">
        <v>75</v>
      </c>
      <c r="P76" s="437"/>
      <c r="Q76" s="442"/>
      <c r="R76" s="437"/>
      <c r="S76" s="437"/>
      <c r="T76" s="437"/>
      <c r="U76" s="437"/>
      <c r="V76" s="437"/>
      <c r="W76" s="437"/>
      <c r="X76" s="437"/>
    </row>
    <row r="77" spans="1:24" ht="8.4499999999999993" customHeight="1" x14ac:dyDescent="0.2">
      <c r="A77" s="420"/>
      <c r="B77" s="443"/>
      <c r="C77" s="443"/>
      <c r="D77" s="443"/>
      <c r="E77" s="443"/>
      <c r="F77" s="443"/>
      <c r="G77" s="443"/>
      <c r="H77" s="443"/>
      <c r="I77" s="443"/>
      <c r="J77" s="443"/>
      <c r="K77" s="443"/>
      <c r="L77" s="443"/>
      <c r="M77" s="443"/>
      <c r="N77" s="443"/>
      <c r="O77" s="443"/>
      <c r="P77" s="443"/>
      <c r="Q77" s="420"/>
      <c r="R77" s="420"/>
      <c r="S77" s="420"/>
      <c r="T77" s="420"/>
      <c r="U77" s="420"/>
      <c r="V77" s="420"/>
      <c r="W77" s="420"/>
      <c r="X77" s="420"/>
    </row>
    <row r="78" spans="1:24" x14ac:dyDescent="0.2">
      <c r="A78" s="420"/>
      <c r="B78" s="1128" t="str">
        <f>'1.Antrag'!G19&amp;"   "&amp;'1.Antrag'!G21&amp;"    "&amp;'1.Antrag'!G22&amp;"    "&amp;'1.Antrag'!G23</f>
        <v xml:space="preserve">           </v>
      </c>
      <c r="C78" s="1128"/>
      <c r="D78" s="1128"/>
      <c r="E78" s="1128"/>
      <c r="F78" s="1128"/>
      <c r="G78" s="1128"/>
      <c r="H78" s="1128"/>
      <c r="I78" s="1128"/>
      <c r="J78" s="1128"/>
      <c r="K78" s="1128"/>
      <c r="L78" s="1128"/>
      <c r="M78" s="1128"/>
      <c r="N78" s="1128"/>
      <c r="O78" s="1128"/>
      <c r="P78" s="1128"/>
      <c r="Q78" s="1128"/>
      <c r="R78" s="1128"/>
      <c r="S78" s="1128"/>
      <c r="T78" s="1128"/>
      <c r="U78" s="1128"/>
      <c r="V78" s="1128"/>
      <c r="W78" s="1128"/>
      <c r="X78" s="1128"/>
    </row>
    <row r="79" spans="1:24" x14ac:dyDescent="0.2">
      <c r="A79" s="420"/>
      <c r="B79" s="437" t="s">
        <v>76</v>
      </c>
      <c r="C79" s="437"/>
      <c r="D79" s="437"/>
      <c r="E79" s="437"/>
      <c r="F79" s="437"/>
      <c r="G79" s="437"/>
      <c r="H79" s="437"/>
      <c r="I79" s="437"/>
      <c r="J79" s="437"/>
      <c r="K79" s="437"/>
      <c r="L79" s="437"/>
      <c r="M79" s="437"/>
      <c r="N79" s="437"/>
      <c r="O79" s="437"/>
      <c r="P79" s="437"/>
      <c r="Q79" s="437"/>
      <c r="R79" s="437"/>
      <c r="S79" s="437"/>
      <c r="T79" s="437"/>
      <c r="U79" s="437"/>
      <c r="V79" s="437"/>
      <c r="W79" s="437"/>
      <c r="X79" s="437"/>
    </row>
    <row r="80" spans="1:24" ht="8.4499999999999993" customHeight="1" x14ac:dyDescent="0.2">
      <c r="A80" s="420"/>
      <c r="B80" s="454"/>
      <c r="C80" s="454"/>
      <c r="D80" s="455"/>
      <c r="E80" s="455"/>
      <c r="F80" s="455"/>
      <c r="G80" s="455"/>
      <c r="H80" s="455"/>
      <c r="I80" s="455"/>
      <c r="J80" s="455"/>
      <c r="K80" s="455"/>
      <c r="L80" s="1165"/>
      <c r="M80" s="1165"/>
      <c r="N80" s="420"/>
      <c r="O80" s="420"/>
      <c r="P80" s="420"/>
      <c r="Q80" s="420"/>
      <c r="R80" s="420"/>
      <c r="S80" s="420"/>
      <c r="T80" s="420"/>
      <c r="U80" s="420"/>
      <c r="V80" s="420"/>
      <c r="W80" s="420"/>
      <c r="X80" s="420"/>
    </row>
    <row r="81" spans="1:24" ht="12" customHeight="1" x14ac:dyDescent="0.2">
      <c r="A81" s="420"/>
      <c r="B81" s="454"/>
      <c r="C81" s="454"/>
      <c r="D81" s="456"/>
      <c r="E81" s="1166"/>
      <c r="F81" s="1166"/>
      <c r="G81" s="1166"/>
      <c r="H81" s="1166"/>
      <c r="I81" s="1166"/>
      <c r="J81" s="1166"/>
      <c r="K81" s="1166"/>
      <c r="L81" s="1166"/>
      <c r="M81" s="457"/>
      <c r="N81" s="420"/>
      <c r="O81" s="420"/>
      <c r="P81" s="420"/>
      <c r="Q81" s="420"/>
      <c r="R81" s="420"/>
      <c r="S81" s="420"/>
      <c r="T81" s="420"/>
      <c r="U81" s="420"/>
      <c r="V81" s="420"/>
      <c r="W81" s="420"/>
      <c r="X81" s="420"/>
    </row>
    <row r="82" spans="1:24" ht="12.75" customHeight="1" x14ac:dyDescent="0.2">
      <c r="A82" s="420"/>
      <c r="B82" s="954" t="s">
        <v>116</v>
      </c>
      <c r="C82" s="954"/>
      <c r="D82" s="954"/>
      <c r="E82" s="954"/>
      <c r="F82" s="954"/>
      <c r="G82" s="954"/>
      <c r="H82" s="954"/>
      <c r="I82" s="954"/>
      <c r="J82" s="954"/>
      <c r="K82" s="954"/>
      <c r="L82" s="954"/>
      <c r="M82" s="954"/>
      <c r="N82" s="420"/>
      <c r="O82" s="495" t="s">
        <v>54</v>
      </c>
      <c r="P82" s="496" t="s">
        <v>117</v>
      </c>
      <c r="Q82" s="497"/>
      <c r="R82" s="497"/>
      <c r="S82" s="497"/>
      <c r="T82" s="497"/>
      <c r="U82" s="497"/>
      <c r="V82" s="497"/>
      <c r="W82" s="1167" t="s">
        <v>42</v>
      </c>
      <c r="X82" s="1167"/>
    </row>
    <row r="83" spans="1:24" ht="12.75" customHeight="1" x14ac:dyDescent="0.2">
      <c r="A83" s="420"/>
      <c r="B83" s="954"/>
      <c r="C83" s="954"/>
      <c r="D83" s="954"/>
      <c r="E83" s="954"/>
      <c r="F83" s="954"/>
      <c r="G83" s="954"/>
      <c r="H83" s="954"/>
      <c r="I83" s="954"/>
      <c r="J83" s="954"/>
      <c r="K83" s="954"/>
      <c r="L83" s="954"/>
      <c r="M83" s="954"/>
      <c r="N83" s="420"/>
      <c r="O83" s="53">
        <v>1</v>
      </c>
      <c r="P83" s="1168">
        <f>IF('4.Abrechnung'!$G$11="Maßnahme ausgefallen / storniert",0,'4.Abrechnung'!G76)</f>
        <v>0</v>
      </c>
      <c r="Q83" s="1168"/>
      <c r="R83" s="1168"/>
      <c r="S83" s="1168"/>
      <c r="T83" s="1168"/>
      <c r="U83" s="1168"/>
      <c r="V83" s="1168"/>
      <c r="W83" s="1169">
        <f>IF('4.Abrechnung'!$G$11="Maßnahme ausgefallen / storniert",0,'4.Abrechnung'!Q76)</f>
        <v>0</v>
      </c>
      <c r="X83" s="1169"/>
    </row>
    <row r="84" spans="1:24" ht="12.75" customHeight="1" x14ac:dyDescent="0.2">
      <c r="A84" s="420"/>
      <c r="B84" s="954"/>
      <c r="C84" s="954"/>
      <c r="D84" s="954"/>
      <c r="E84" s="954"/>
      <c r="F84" s="954"/>
      <c r="G84" s="954"/>
      <c r="H84" s="954"/>
      <c r="I84" s="954"/>
      <c r="J84" s="954"/>
      <c r="K84" s="954"/>
      <c r="L84" s="954"/>
      <c r="M84" s="954"/>
      <c r="N84" s="420"/>
      <c r="O84" s="54">
        <v>2</v>
      </c>
      <c r="P84" s="1168">
        <f>IF('4.Abrechnung'!$G$11="Maßnahme ausgefallen / storniert",0,'4.Abrechnung'!G77)</f>
        <v>0</v>
      </c>
      <c r="Q84" s="1168"/>
      <c r="R84" s="1168"/>
      <c r="S84" s="1168"/>
      <c r="T84" s="1168"/>
      <c r="U84" s="1168"/>
      <c r="V84" s="1168"/>
      <c r="W84" s="1169">
        <f>IF('4.Abrechnung'!$G$11="Maßnahme ausgefallen / storniert",0,'4.Abrechnung'!Q77)</f>
        <v>0</v>
      </c>
      <c r="X84" s="1169"/>
    </row>
    <row r="85" spans="1:24" ht="12.75" customHeight="1" x14ac:dyDescent="0.2">
      <c r="A85" s="420"/>
      <c r="B85" s="954"/>
      <c r="C85" s="954"/>
      <c r="D85" s="954"/>
      <c r="E85" s="954"/>
      <c r="F85" s="954"/>
      <c r="G85" s="954"/>
      <c r="H85" s="954"/>
      <c r="I85" s="954"/>
      <c r="J85" s="954"/>
      <c r="K85" s="954"/>
      <c r="L85" s="954"/>
      <c r="M85" s="954"/>
      <c r="N85" s="420"/>
      <c r="O85" s="54">
        <v>3</v>
      </c>
      <c r="P85" s="1168">
        <f>IF('4.Abrechnung'!$G$11="Maßnahme ausgefallen / storniert",0,'4.Abrechnung'!G78)</f>
        <v>0</v>
      </c>
      <c r="Q85" s="1168"/>
      <c r="R85" s="1168"/>
      <c r="S85" s="1168"/>
      <c r="T85" s="1168"/>
      <c r="U85" s="1168"/>
      <c r="V85" s="1168"/>
      <c r="W85" s="1169">
        <f>IF('4.Abrechnung'!$G$11="Maßnahme ausgefallen / storniert",0,'4.Abrechnung'!Q78)</f>
        <v>0</v>
      </c>
      <c r="X85" s="1169"/>
    </row>
    <row r="86" spans="1:24" ht="12.75" customHeight="1" x14ac:dyDescent="0.2">
      <c r="A86" s="420"/>
      <c r="B86" s="954"/>
      <c r="C86" s="954"/>
      <c r="D86" s="954"/>
      <c r="E86" s="954"/>
      <c r="F86" s="954"/>
      <c r="G86" s="954"/>
      <c r="H86" s="954"/>
      <c r="I86" s="954"/>
      <c r="J86" s="954"/>
      <c r="K86" s="954"/>
      <c r="L86" s="954"/>
      <c r="M86" s="954"/>
      <c r="N86" s="420"/>
      <c r="O86" s="54">
        <v>4</v>
      </c>
      <c r="P86" s="1168">
        <f>IF('4.Abrechnung'!$G$11="Maßnahme ausgefallen / storniert",0,'4.Abrechnung'!G79)</f>
        <v>0</v>
      </c>
      <c r="Q86" s="1168"/>
      <c r="R86" s="1168"/>
      <c r="S86" s="1168"/>
      <c r="T86" s="1168"/>
      <c r="U86" s="1168"/>
      <c r="V86" s="1168"/>
      <c r="W86" s="1169">
        <f>IF('4.Abrechnung'!$G$11="Maßnahme ausgefallen / storniert",0,'4.Abrechnung'!Q79)</f>
        <v>0</v>
      </c>
      <c r="X86" s="1169"/>
    </row>
    <row r="87" spans="1:24" ht="12.75" customHeight="1" x14ac:dyDescent="0.2">
      <c r="A87" s="420"/>
      <c r="B87" s="954"/>
      <c r="C87" s="954"/>
      <c r="D87" s="954"/>
      <c r="E87" s="954"/>
      <c r="F87" s="954"/>
      <c r="G87" s="954"/>
      <c r="H87" s="954"/>
      <c r="I87" s="954"/>
      <c r="J87" s="954"/>
      <c r="K87" s="954"/>
      <c r="L87" s="954"/>
      <c r="M87" s="954"/>
      <c r="N87" s="420"/>
      <c r="O87" s="54">
        <v>5</v>
      </c>
      <c r="P87" s="1168">
        <f>IF('4.Abrechnung'!$G$11="Maßnahme ausgefallen / storniert",0,'4.Abrechnung'!G80)</f>
        <v>0</v>
      </c>
      <c r="Q87" s="1168"/>
      <c r="R87" s="1168"/>
      <c r="S87" s="1168"/>
      <c r="T87" s="1168"/>
      <c r="U87" s="1168"/>
      <c r="V87" s="1168"/>
      <c r="W87" s="1169">
        <f>IF('4.Abrechnung'!$G$11="Maßnahme ausgefallen / storniert",0,'4.Abrechnung'!Q80)</f>
        <v>0</v>
      </c>
      <c r="X87" s="1169"/>
    </row>
    <row r="88" spans="1:24" ht="12.75" customHeight="1" x14ac:dyDescent="0.2">
      <c r="A88" s="420"/>
      <c r="B88" s="954"/>
      <c r="C88" s="954"/>
      <c r="D88" s="954"/>
      <c r="E88" s="954"/>
      <c r="F88" s="954"/>
      <c r="G88" s="954"/>
      <c r="H88" s="954"/>
      <c r="I88" s="954"/>
      <c r="J88" s="954"/>
      <c r="K88" s="954"/>
      <c r="L88" s="954"/>
      <c r="M88" s="954"/>
      <c r="N88" s="420"/>
      <c r="O88" s="54">
        <v>6</v>
      </c>
      <c r="P88" s="1168">
        <f>IF('4.Abrechnung'!$G$11="Maßnahme ausgefallen / storniert",0,'4.Abrechnung'!G81)</f>
        <v>0</v>
      </c>
      <c r="Q88" s="1168"/>
      <c r="R88" s="1168"/>
      <c r="S88" s="1168"/>
      <c r="T88" s="1168"/>
      <c r="U88" s="1168"/>
      <c r="V88" s="1168"/>
      <c r="W88" s="1169">
        <f>IF('4.Abrechnung'!$G$11="Maßnahme ausgefallen / storniert",0,'4.Abrechnung'!Q81)</f>
        <v>0</v>
      </c>
      <c r="X88" s="1169"/>
    </row>
    <row r="89" spans="1:24" ht="12.75" customHeight="1" x14ac:dyDescent="0.2">
      <c r="A89" s="420"/>
      <c r="B89" s="954"/>
      <c r="C89" s="954"/>
      <c r="D89" s="954"/>
      <c r="E89" s="954"/>
      <c r="F89" s="954"/>
      <c r="G89" s="954"/>
      <c r="H89" s="954"/>
      <c r="I89" s="954"/>
      <c r="J89" s="954"/>
      <c r="K89" s="954"/>
      <c r="L89" s="954"/>
      <c r="M89" s="954"/>
      <c r="N89" s="420"/>
      <c r="O89" s="54">
        <v>7</v>
      </c>
      <c r="P89" s="1168">
        <f>IF('4.Abrechnung'!$G$11="Maßnahme ausgefallen / storniert",0,'4.Abrechnung'!G82)</f>
        <v>0</v>
      </c>
      <c r="Q89" s="1168"/>
      <c r="R89" s="1168"/>
      <c r="S89" s="1168"/>
      <c r="T89" s="1168"/>
      <c r="U89" s="1168"/>
      <c r="V89" s="1168"/>
      <c r="W89" s="1169">
        <f>IF('4.Abrechnung'!$G$11="Maßnahme ausgefallen / storniert",0,'4.Abrechnung'!Q82)</f>
        <v>0</v>
      </c>
      <c r="X89" s="1169"/>
    </row>
    <row r="90" spans="1:24" ht="12.75" customHeight="1" x14ac:dyDescent="0.2">
      <c r="A90" s="420"/>
      <c r="B90" s="454"/>
      <c r="C90" s="454"/>
      <c r="D90" s="456"/>
      <c r="E90" s="1166"/>
      <c r="F90" s="1166"/>
      <c r="G90" s="1166"/>
      <c r="H90" s="1166"/>
      <c r="I90" s="1166"/>
      <c r="J90" s="1166"/>
      <c r="K90" s="1166"/>
      <c r="L90" s="1166"/>
      <c r="M90" s="457"/>
      <c r="N90" s="420"/>
      <c r="O90" s="54">
        <v>8</v>
      </c>
      <c r="P90" s="1168">
        <f>IF('4.Abrechnung'!$G$11="Maßnahme ausgefallen / storniert",0,'4.Abrechnung'!G83)</f>
        <v>0</v>
      </c>
      <c r="Q90" s="1168"/>
      <c r="R90" s="1168"/>
      <c r="S90" s="1168"/>
      <c r="T90" s="1168"/>
      <c r="U90" s="1168"/>
      <c r="V90" s="1168"/>
      <c r="W90" s="1169">
        <f>IF('4.Abrechnung'!$G$11="Maßnahme ausgefallen / storniert",0,'4.Abrechnung'!Q83)</f>
        <v>0</v>
      </c>
      <c r="X90" s="1169"/>
    </row>
    <row r="91" spans="1:24" ht="12.75" customHeight="1" x14ac:dyDescent="0.2">
      <c r="A91" s="420"/>
      <c r="B91" s="454"/>
      <c r="C91" s="454"/>
      <c r="D91" s="456"/>
      <c r="E91" s="1166"/>
      <c r="F91" s="1166"/>
      <c r="G91" s="1166"/>
      <c r="H91" s="1166"/>
      <c r="I91" s="1166"/>
      <c r="J91" s="1166"/>
      <c r="K91" s="1166"/>
      <c r="L91" s="1166"/>
      <c r="M91" s="457"/>
      <c r="N91" s="420"/>
      <c r="O91" s="54">
        <v>9</v>
      </c>
      <c r="P91" s="1168">
        <f>IF('4.Abrechnung'!$G$11="Maßnahme ausgefallen / storniert",0,'4.Abrechnung'!G84)</f>
        <v>0</v>
      </c>
      <c r="Q91" s="1168"/>
      <c r="R91" s="1168"/>
      <c r="S91" s="1168"/>
      <c r="T91" s="1168"/>
      <c r="U91" s="1168"/>
      <c r="V91" s="1168"/>
      <c r="W91" s="1169">
        <f>IF('4.Abrechnung'!$G$11="Maßnahme ausgefallen / storniert",0,'4.Abrechnung'!Q84)</f>
        <v>0</v>
      </c>
      <c r="X91" s="1169"/>
    </row>
    <row r="92" spans="1:24" ht="12.75" customHeight="1" x14ac:dyDescent="0.2">
      <c r="A92" s="420"/>
      <c r="B92" s="454"/>
      <c r="C92" s="454"/>
      <c r="D92" s="456"/>
      <c r="E92" s="1166"/>
      <c r="F92" s="1166"/>
      <c r="G92" s="1166"/>
      <c r="H92" s="1166"/>
      <c r="I92" s="1166"/>
      <c r="J92" s="1166"/>
      <c r="K92" s="1166"/>
      <c r="L92" s="1166"/>
      <c r="M92" s="457"/>
      <c r="N92" s="420"/>
      <c r="O92" s="54">
        <v>10</v>
      </c>
      <c r="P92" s="1168">
        <f>IF('4.Abrechnung'!$G$11="Maßnahme ausgefallen / storniert",0,'4.Abrechnung'!G85)</f>
        <v>0</v>
      </c>
      <c r="Q92" s="1168"/>
      <c r="R92" s="1168"/>
      <c r="S92" s="1168"/>
      <c r="T92" s="1168"/>
      <c r="U92" s="1168"/>
      <c r="V92" s="1168"/>
      <c r="W92" s="1169">
        <f>IF('4.Abrechnung'!$G$11="Maßnahme ausgefallen / storniert",0,'4.Abrechnung'!Q85)</f>
        <v>0</v>
      </c>
      <c r="X92" s="1169"/>
    </row>
    <row r="93" spans="1:24" ht="12.75" customHeight="1" x14ac:dyDescent="0.2">
      <c r="A93" s="420"/>
      <c r="B93" s="454"/>
      <c r="C93" s="454"/>
      <c r="D93" s="456"/>
      <c r="E93" s="1166"/>
      <c r="F93" s="1166"/>
      <c r="G93" s="1166"/>
      <c r="H93" s="1166"/>
      <c r="I93" s="1166"/>
      <c r="J93" s="1166"/>
      <c r="K93" s="1166"/>
      <c r="L93" s="1166"/>
      <c r="M93" s="457"/>
      <c r="N93" s="420"/>
      <c r="O93" s="54">
        <v>11</v>
      </c>
      <c r="P93" s="1168">
        <f>IF('4.Abrechnung'!$G$11="Maßnahme ausgefallen / storniert",0,'4.Abrechnung'!G86)</f>
        <v>0</v>
      </c>
      <c r="Q93" s="1168"/>
      <c r="R93" s="1168"/>
      <c r="S93" s="1168"/>
      <c r="T93" s="1168"/>
      <c r="U93" s="1168"/>
      <c r="V93" s="1168"/>
      <c r="W93" s="1169">
        <f>IF('4.Abrechnung'!$G$11="Maßnahme ausgefallen / storniert",0,'4.Abrechnung'!Q86)</f>
        <v>0</v>
      </c>
      <c r="X93" s="1169"/>
    </row>
    <row r="94" spans="1:24" ht="12.75" customHeight="1" x14ac:dyDescent="0.2">
      <c r="A94" s="420"/>
      <c r="B94" s="454"/>
      <c r="C94" s="454"/>
      <c r="D94" s="456"/>
      <c r="E94" s="1166"/>
      <c r="F94" s="1166"/>
      <c r="G94" s="1166"/>
      <c r="H94" s="1166"/>
      <c r="I94" s="1166"/>
      <c r="J94" s="1166"/>
      <c r="K94" s="1166"/>
      <c r="L94" s="1166"/>
      <c r="M94" s="457"/>
      <c r="N94" s="420"/>
      <c r="O94" s="54">
        <v>12</v>
      </c>
      <c r="P94" s="1168">
        <f>IF('4.Abrechnung'!$G$11="Maßnahme ausgefallen / storniert",0,'4.Abrechnung'!G87)</f>
        <v>0</v>
      </c>
      <c r="Q94" s="1168"/>
      <c r="R94" s="1168"/>
      <c r="S94" s="1168"/>
      <c r="T94" s="1168"/>
      <c r="U94" s="1168"/>
      <c r="V94" s="1168"/>
      <c r="W94" s="1169">
        <f>IF('4.Abrechnung'!$G$11="Maßnahme ausgefallen / storniert",0,'4.Abrechnung'!Q87)</f>
        <v>0</v>
      </c>
      <c r="X94" s="1169"/>
    </row>
    <row r="95" spans="1:24" ht="12.75" customHeight="1" x14ac:dyDescent="0.2">
      <c r="A95" s="420"/>
      <c r="B95" s="454"/>
      <c r="C95" s="454"/>
      <c r="D95" s="456"/>
      <c r="E95" s="1166"/>
      <c r="F95" s="1166"/>
      <c r="G95" s="1166"/>
      <c r="H95" s="1166"/>
      <c r="I95" s="1166"/>
      <c r="J95" s="1166"/>
      <c r="K95" s="1166"/>
      <c r="L95" s="1166"/>
      <c r="M95" s="457"/>
      <c r="N95" s="420"/>
      <c r="O95" s="54">
        <v>13</v>
      </c>
      <c r="P95" s="1168">
        <f>IF('4.Abrechnung'!$G$11="Maßnahme ausgefallen / storniert",0,'4.Abrechnung'!G88)</f>
        <v>0</v>
      </c>
      <c r="Q95" s="1168"/>
      <c r="R95" s="1168"/>
      <c r="S95" s="1168"/>
      <c r="T95" s="1168"/>
      <c r="U95" s="1168"/>
      <c r="V95" s="1168"/>
      <c r="W95" s="1169">
        <f>IF('4.Abrechnung'!$G$11="Maßnahme ausgefallen / storniert",0,'4.Abrechnung'!Q88)</f>
        <v>0</v>
      </c>
      <c r="X95" s="1169"/>
    </row>
    <row r="96" spans="1:24" ht="12.75" customHeight="1" x14ac:dyDescent="0.2">
      <c r="A96" s="420"/>
      <c r="B96" s="454"/>
      <c r="C96" s="454"/>
      <c r="D96" s="456"/>
      <c r="E96" s="1166"/>
      <c r="F96" s="1166"/>
      <c r="G96" s="1166"/>
      <c r="H96" s="1166"/>
      <c r="I96" s="1166"/>
      <c r="J96" s="1166"/>
      <c r="K96" s="1166"/>
      <c r="L96" s="1166"/>
      <c r="M96" s="457"/>
      <c r="N96" s="420"/>
      <c r="O96" s="54">
        <v>14</v>
      </c>
      <c r="P96" s="1168">
        <f>IF('4.Abrechnung'!$G$11="Maßnahme ausgefallen / storniert",0,'4.Abrechnung'!G89)</f>
        <v>0</v>
      </c>
      <c r="Q96" s="1168"/>
      <c r="R96" s="1168"/>
      <c r="S96" s="1168"/>
      <c r="T96" s="1168"/>
      <c r="U96" s="1168"/>
      <c r="V96" s="1168"/>
      <c r="W96" s="1169">
        <f>IF('4.Abrechnung'!$G$11="Maßnahme ausgefallen / storniert",0,'4.Abrechnung'!Q89)</f>
        <v>0</v>
      </c>
      <c r="X96" s="1169"/>
    </row>
    <row r="97" spans="1:24" ht="12.75" customHeight="1" x14ac:dyDescent="0.2">
      <c r="A97" s="420"/>
      <c r="B97" s="454"/>
      <c r="C97" s="454"/>
      <c r="D97" s="456"/>
      <c r="E97" s="1166"/>
      <c r="F97" s="1166"/>
      <c r="G97" s="1166"/>
      <c r="H97" s="1166"/>
      <c r="I97" s="1166"/>
      <c r="J97" s="1166"/>
      <c r="K97" s="1166"/>
      <c r="L97" s="1166"/>
      <c r="M97" s="457"/>
      <c r="N97" s="420"/>
      <c r="O97" s="54">
        <v>15</v>
      </c>
      <c r="P97" s="1168">
        <f>IF('4.Abrechnung'!$G$11="Maßnahme ausgefallen / storniert",0,'4.Abrechnung'!G90)</f>
        <v>0</v>
      </c>
      <c r="Q97" s="1168"/>
      <c r="R97" s="1168"/>
      <c r="S97" s="1168"/>
      <c r="T97" s="1168"/>
      <c r="U97" s="1168"/>
      <c r="V97" s="1168"/>
      <c r="W97" s="1169">
        <f>IF('4.Abrechnung'!$G$11="Maßnahme ausgefallen / storniert",0,'4.Abrechnung'!Q90)</f>
        <v>0</v>
      </c>
      <c r="X97" s="1169"/>
    </row>
    <row r="98" spans="1:24" ht="12.75" customHeight="1" x14ac:dyDescent="0.2">
      <c r="A98" s="420"/>
      <c r="B98" s="454"/>
      <c r="C98" s="454"/>
      <c r="D98" s="456"/>
      <c r="E98" s="1166"/>
      <c r="F98" s="1166"/>
      <c r="G98" s="1166"/>
      <c r="H98" s="1166"/>
      <c r="I98" s="1166"/>
      <c r="J98" s="1166"/>
      <c r="K98" s="1166"/>
      <c r="L98" s="1166"/>
      <c r="M98" s="457"/>
      <c r="N98" s="420"/>
      <c r="O98" s="54">
        <v>16</v>
      </c>
      <c r="P98" s="1168">
        <f>IF('4.Abrechnung'!$G$11="Maßnahme ausgefallen / storniert",0,'4.Abrechnung'!G91)</f>
        <v>0</v>
      </c>
      <c r="Q98" s="1168"/>
      <c r="R98" s="1168"/>
      <c r="S98" s="1168"/>
      <c r="T98" s="1168"/>
      <c r="U98" s="1168"/>
      <c r="V98" s="1168"/>
      <c r="W98" s="1169">
        <f>IF('4.Abrechnung'!$G$11="Maßnahme ausgefallen / storniert",0,'4.Abrechnung'!Q91)</f>
        <v>0</v>
      </c>
      <c r="X98" s="1169"/>
    </row>
    <row r="99" spans="1:24" ht="12.75" customHeight="1" x14ac:dyDescent="0.2">
      <c r="A99" s="420"/>
      <c r="B99" s="454"/>
      <c r="C99" s="454"/>
      <c r="D99" s="456"/>
      <c r="E99" s="1166"/>
      <c r="F99" s="1166"/>
      <c r="G99" s="1166"/>
      <c r="H99" s="1166"/>
      <c r="I99" s="1166"/>
      <c r="J99" s="1166"/>
      <c r="K99" s="1166"/>
      <c r="L99" s="1166"/>
      <c r="M99" s="457"/>
      <c r="N99" s="420"/>
      <c r="O99" s="54">
        <v>17</v>
      </c>
      <c r="P99" s="1168">
        <f>IF('4.Abrechnung'!$G$11="Maßnahme ausgefallen / storniert",0,'4.Abrechnung'!G92)</f>
        <v>0</v>
      </c>
      <c r="Q99" s="1168"/>
      <c r="R99" s="1168"/>
      <c r="S99" s="1168"/>
      <c r="T99" s="1168"/>
      <c r="U99" s="1168"/>
      <c r="V99" s="1168"/>
      <c r="W99" s="1169">
        <f>IF('4.Abrechnung'!$G$11="Maßnahme ausgefallen / storniert",0,'4.Abrechnung'!Q92)</f>
        <v>0</v>
      </c>
      <c r="X99" s="1169"/>
    </row>
    <row r="100" spans="1:24" ht="12.75" customHeight="1" x14ac:dyDescent="0.2">
      <c r="A100" s="420"/>
      <c r="B100" s="454"/>
      <c r="C100" s="454"/>
      <c r="D100" s="456"/>
      <c r="E100" s="1166"/>
      <c r="F100" s="1166"/>
      <c r="G100" s="1166"/>
      <c r="H100" s="1166"/>
      <c r="I100" s="1166"/>
      <c r="J100" s="1166"/>
      <c r="K100" s="1166"/>
      <c r="L100" s="1166"/>
      <c r="M100" s="457"/>
      <c r="N100" s="420"/>
      <c r="O100" s="54">
        <v>18</v>
      </c>
      <c r="P100" s="1168">
        <f>IF('4.Abrechnung'!$G$11="Maßnahme ausgefallen / storniert",0,'4.Abrechnung'!G93)</f>
        <v>0</v>
      </c>
      <c r="Q100" s="1168"/>
      <c r="R100" s="1168"/>
      <c r="S100" s="1168"/>
      <c r="T100" s="1168"/>
      <c r="U100" s="1168"/>
      <c r="V100" s="1168"/>
      <c r="W100" s="1169">
        <f>IF('4.Abrechnung'!$G$11="Maßnahme ausgefallen / storniert",0,'4.Abrechnung'!Q93)</f>
        <v>0</v>
      </c>
      <c r="X100" s="1169"/>
    </row>
    <row r="101" spans="1:24" ht="12.75" customHeight="1" x14ac:dyDescent="0.2">
      <c r="A101" s="420"/>
      <c r="B101" s="454"/>
      <c r="C101" s="454"/>
      <c r="D101" s="456"/>
      <c r="E101" s="1166"/>
      <c r="F101" s="1166"/>
      <c r="G101" s="1166"/>
      <c r="H101" s="1166"/>
      <c r="I101" s="1166"/>
      <c r="J101" s="1166"/>
      <c r="K101" s="1166"/>
      <c r="L101" s="1166"/>
      <c r="M101" s="457"/>
      <c r="N101" s="420"/>
      <c r="O101" s="54">
        <v>19</v>
      </c>
      <c r="P101" s="1168">
        <f>IF('4.Abrechnung'!$G$11="Maßnahme ausgefallen / storniert",0,'4.Abrechnung'!G94)</f>
        <v>0</v>
      </c>
      <c r="Q101" s="1168"/>
      <c r="R101" s="1168"/>
      <c r="S101" s="1168"/>
      <c r="T101" s="1168"/>
      <c r="U101" s="1168"/>
      <c r="V101" s="1168"/>
      <c r="W101" s="1169">
        <f>IF('4.Abrechnung'!$G$11="Maßnahme ausgefallen / storniert",0,'4.Abrechnung'!Q94)</f>
        <v>0</v>
      </c>
      <c r="X101" s="1169"/>
    </row>
    <row r="102" spans="1:24" ht="12.75" customHeight="1" x14ac:dyDescent="0.2">
      <c r="A102" s="420"/>
      <c r="B102" s="454"/>
      <c r="C102" s="454"/>
      <c r="D102" s="456"/>
      <c r="E102" s="1166"/>
      <c r="F102" s="1166"/>
      <c r="G102" s="1166"/>
      <c r="H102" s="1166"/>
      <c r="I102" s="1166"/>
      <c r="J102" s="1166"/>
      <c r="K102" s="1166"/>
      <c r="L102" s="1166"/>
      <c r="M102" s="457"/>
      <c r="N102" s="420"/>
      <c r="O102" s="54">
        <v>20</v>
      </c>
      <c r="P102" s="1168">
        <f>IF('4.Abrechnung'!$G$11="Maßnahme ausgefallen / storniert",0,'4.Abrechnung'!G95)</f>
        <v>0</v>
      </c>
      <c r="Q102" s="1168"/>
      <c r="R102" s="1168"/>
      <c r="S102" s="1168"/>
      <c r="T102" s="1168"/>
      <c r="U102" s="1168"/>
      <c r="V102" s="1168"/>
      <c r="W102" s="1169">
        <f>IF('4.Abrechnung'!$G$11="Maßnahme ausgefallen / storniert",0,'4.Abrechnung'!Q95)</f>
        <v>0</v>
      </c>
      <c r="X102" s="1169"/>
    </row>
    <row r="103" spans="1:24" ht="12.75" customHeight="1" x14ac:dyDescent="0.2">
      <c r="A103" s="420"/>
      <c r="B103" s="454"/>
      <c r="C103" s="454"/>
      <c r="D103" s="456"/>
      <c r="E103" s="1166"/>
      <c r="F103" s="1166"/>
      <c r="G103" s="1166"/>
      <c r="H103" s="1166"/>
      <c r="I103" s="1166"/>
      <c r="J103" s="1166"/>
      <c r="K103" s="1166"/>
      <c r="L103" s="1166"/>
      <c r="M103" s="457"/>
      <c r="N103" s="420"/>
      <c r="O103" s="54">
        <v>21</v>
      </c>
      <c r="P103" s="1168">
        <f>IF('4.Abrechnung'!$G$11="Maßnahme ausgefallen / storniert",0,'4.Abrechnung'!G96)</f>
        <v>0</v>
      </c>
      <c r="Q103" s="1168"/>
      <c r="R103" s="1168"/>
      <c r="S103" s="1168"/>
      <c r="T103" s="1168"/>
      <c r="U103" s="1168"/>
      <c r="V103" s="1168"/>
      <c r="W103" s="1169">
        <f>IF('4.Abrechnung'!$G$11="Maßnahme ausgefallen / storniert",0,'4.Abrechnung'!Q96)</f>
        <v>0</v>
      </c>
      <c r="X103" s="1169"/>
    </row>
    <row r="104" spans="1:24" ht="12.75" customHeight="1" x14ac:dyDescent="0.2">
      <c r="A104" s="420"/>
      <c r="B104" s="1174" t="str">
        <f>IF('4.Abrechnung'!G11="Maßnahme ausgefallen / storniert","Maßnahme ist ausgefallen / storniert",IF('4.Abrechnung'!Q132&lt;=0,"Achtung: Abrechnung prüfen - Einnahmen sind ≥ Ausgaben - kein Zuschuss möglich !",IF('4.Abrechnung'!Q132&gt;0,"Förderung möglich")))</f>
        <v>Achtung: Abrechnung prüfen - Einnahmen sind ≥ Ausgaben - kein Zuschuss möglich !</v>
      </c>
      <c r="C104" s="1174"/>
      <c r="D104" s="1174"/>
      <c r="E104" s="1174"/>
      <c r="F104" s="1174"/>
      <c r="G104" s="1174"/>
      <c r="H104" s="1174"/>
      <c r="I104" s="1174"/>
      <c r="J104" s="1174"/>
      <c r="K104" s="1174"/>
      <c r="L104" s="1174"/>
      <c r="M104" s="1174"/>
      <c r="N104" s="420"/>
      <c r="O104" s="54">
        <v>22</v>
      </c>
      <c r="P104" s="1168">
        <f>IF('4.Abrechnung'!$G$11="Maßnahme ausgefallen / storniert",0,'4.Abrechnung'!G97)</f>
        <v>0</v>
      </c>
      <c r="Q104" s="1168"/>
      <c r="R104" s="1168"/>
      <c r="S104" s="1168"/>
      <c r="T104" s="1168"/>
      <c r="U104" s="1168"/>
      <c r="V104" s="1168"/>
      <c r="W104" s="1169">
        <f>IF('4.Abrechnung'!$G$11="Maßnahme ausgefallen / storniert",0,'4.Abrechnung'!Q97)</f>
        <v>0</v>
      </c>
      <c r="X104" s="1169"/>
    </row>
    <row r="105" spans="1:24" ht="12.75" customHeight="1" x14ac:dyDescent="0.2">
      <c r="A105" s="420"/>
      <c r="B105" s="1174"/>
      <c r="C105" s="1174"/>
      <c r="D105" s="1174"/>
      <c r="E105" s="1174"/>
      <c r="F105" s="1174"/>
      <c r="G105" s="1174"/>
      <c r="H105" s="1174"/>
      <c r="I105" s="1174"/>
      <c r="J105" s="1174"/>
      <c r="K105" s="1174"/>
      <c r="L105" s="1174"/>
      <c r="M105" s="1174"/>
      <c r="N105" s="420"/>
      <c r="O105" s="54">
        <v>23</v>
      </c>
      <c r="P105" s="1168">
        <f>IF('4.Abrechnung'!$G$11="Maßnahme ausgefallen / storniert",0,'4.Abrechnung'!G98)</f>
        <v>0</v>
      </c>
      <c r="Q105" s="1168"/>
      <c r="R105" s="1168"/>
      <c r="S105" s="1168"/>
      <c r="T105" s="1168"/>
      <c r="U105" s="1168"/>
      <c r="V105" s="1168"/>
      <c r="W105" s="1169">
        <f>IF('4.Abrechnung'!$G$11="Maßnahme ausgefallen / storniert",0,'4.Abrechnung'!Q98)</f>
        <v>0</v>
      </c>
      <c r="X105" s="1169"/>
    </row>
    <row r="106" spans="1:24" ht="12.75" customHeight="1" x14ac:dyDescent="0.2">
      <c r="A106" s="420"/>
      <c r="B106" s="1174"/>
      <c r="C106" s="1174"/>
      <c r="D106" s="1174"/>
      <c r="E106" s="1174"/>
      <c r="F106" s="1174"/>
      <c r="G106" s="1174"/>
      <c r="H106" s="1174"/>
      <c r="I106" s="1174"/>
      <c r="J106" s="1174"/>
      <c r="K106" s="1174"/>
      <c r="L106" s="1174"/>
      <c r="M106" s="1174"/>
      <c r="N106" s="420"/>
      <c r="O106" s="54">
        <v>24</v>
      </c>
      <c r="P106" s="1168">
        <f>IF('4.Abrechnung'!$G$11="Maßnahme ausgefallen / storniert",0,'4.Abrechnung'!G99)</f>
        <v>0</v>
      </c>
      <c r="Q106" s="1168"/>
      <c r="R106" s="1168"/>
      <c r="S106" s="1168"/>
      <c r="T106" s="1168"/>
      <c r="U106" s="1168"/>
      <c r="V106" s="1168"/>
      <c r="W106" s="1169">
        <f>IF('4.Abrechnung'!$G$11="Maßnahme ausgefallen / storniert",0,'4.Abrechnung'!Q99)</f>
        <v>0</v>
      </c>
      <c r="X106" s="1169"/>
    </row>
    <row r="107" spans="1:24" ht="12.75" customHeight="1" x14ac:dyDescent="0.2">
      <c r="A107" s="420"/>
      <c r="B107" s="1174"/>
      <c r="C107" s="1174"/>
      <c r="D107" s="1174"/>
      <c r="E107" s="1174"/>
      <c r="F107" s="1174"/>
      <c r="G107" s="1174"/>
      <c r="H107" s="1174"/>
      <c r="I107" s="1174"/>
      <c r="J107" s="1174"/>
      <c r="K107" s="1174"/>
      <c r="L107" s="1174"/>
      <c r="M107" s="1174"/>
      <c r="N107" s="420"/>
      <c r="O107" s="54">
        <v>25</v>
      </c>
      <c r="P107" s="1168">
        <f>IF('4.Abrechnung'!$G$11="Maßnahme ausgefallen / storniert",0,'4.Abrechnung'!G100)</f>
        <v>0</v>
      </c>
      <c r="Q107" s="1168"/>
      <c r="R107" s="1168"/>
      <c r="S107" s="1168"/>
      <c r="T107" s="1168"/>
      <c r="U107" s="1168"/>
      <c r="V107" s="1168"/>
      <c r="W107" s="1169">
        <f>IF('4.Abrechnung'!$G$11="Maßnahme ausgefallen / storniert",0,'4.Abrechnung'!Q100)</f>
        <v>0</v>
      </c>
      <c r="X107" s="1169"/>
    </row>
    <row r="108" spans="1:24" ht="12.75" customHeight="1" x14ac:dyDescent="0.2">
      <c r="A108" s="420"/>
      <c r="B108" s="1174"/>
      <c r="C108" s="1174"/>
      <c r="D108" s="1174"/>
      <c r="E108" s="1174"/>
      <c r="F108" s="1174"/>
      <c r="G108" s="1174"/>
      <c r="H108" s="1174"/>
      <c r="I108" s="1174"/>
      <c r="J108" s="1174"/>
      <c r="K108" s="1174"/>
      <c r="L108" s="1174"/>
      <c r="M108" s="1174"/>
      <c r="N108" s="420"/>
      <c r="O108" s="54">
        <v>26</v>
      </c>
      <c r="P108" s="1168">
        <f>IF('4.Abrechnung'!$G$11="Maßnahme ausgefallen / storniert",0,'4.Abrechnung'!G101)</f>
        <v>0</v>
      </c>
      <c r="Q108" s="1168"/>
      <c r="R108" s="1168"/>
      <c r="S108" s="1168"/>
      <c r="T108" s="1168"/>
      <c r="U108" s="1168"/>
      <c r="V108" s="1168"/>
      <c r="W108" s="1169">
        <f>IF('4.Abrechnung'!$G$11="Maßnahme ausgefallen / storniert",0,'4.Abrechnung'!Q101)</f>
        <v>0</v>
      </c>
      <c r="X108" s="1169"/>
    </row>
    <row r="109" spans="1:24" ht="12.75" customHeight="1" x14ac:dyDescent="0.2">
      <c r="A109" s="420"/>
      <c r="B109" s="1174"/>
      <c r="C109" s="1174"/>
      <c r="D109" s="1174"/>
      <c r="E109" s="1174"/>
      <c r="F109" s="1174"/>
      <c r="G109" s="1174"/>
      <c r="H109" s="1174"/>
      <c r="I109" s="1174"/>
      <c r="J109" s="1174"/>
      <c r="K109" s="1174"/>
      <c r="L109" s="1174"/>
      <c r="M109" s="1174"/>
      <c r="N109" s="420"/>
      <c r="O109" s="54">
        <v>27</v>
      </c>
      <c r="P109" s="1168">
        <f>IF('4.Abrechnung'!$G$11="Maßnahme ausgefallen / storniert",0,'4.Abrechnung'!G102)</f>
        <v>0</v>
      </c>
      <c r="Q109" s="1168"/>
      <c r="R109" s="1168"/>
      <c r="S109" s="1168"/>
      <c r="T109" s="1168"/>
      <c r="U109" s="1168"/>
      <c r="V109" s="1168"/>
      <c r="W109" s="1169">
        <f>IF('4.Abrechnung'!$G$11="Maßnahme ausgefallen / storniert",0,'4.Abrechnung'!Q102)</f>
        <v>0</v>
      </c>
      <c r="X109" s="1169"/>
    </row>
    <row r="110" spans="1:24" ht="12.75" customHeight="1" x14ac:dyDescent="0.2">
      <c r="A110" s="420"/>
      <c r="B110" s="1174"/>
      <c r="C110" s="1174"/>
      <c r="D110" s="1174"/>
      <c r="E110" s="1174"/>
      <c r="F110" s="1174"/>
      <c r="G110" s="1174"/>
      <c r="H110" s="1174"/>
      <c r="I110" s="1174"/>
      <c r="J110" s="1174"/>
      <c r="K110" s="1174"/>
      <c r="L110" s="1174"/>
      <c r="M110" s="1174"/>
      <c r="N110" s="420"/>
      <c r="O110" s="54">
        <v>28</v>
      </c>
      <c r="P110" s="1168">
        <f>IF('4.Abrechnung'!$G$11="Maßnahme ausgefallen / storniert",0,'4.Abrechnung'!G103)</f>
        <v>0</v>
      </c>
      <c r="Q110" s="1168"/>
      <c r="R110" s="1168"/>
      <c r="S110" s="1168"/>
      <c r="T110" s="1168"/>
      <c r="U110" s="1168"/>
      <c r="V110" s="1168"/>
      <c r="W110" s="1169">
        <f>IF('4.Abrechnung'!$G$11="Maßnahme ausgefallen / storniert",0,'4.Abrechnung'!Q103)</f>
        <v>0</v>
      </c>
      <c r="X110" s="1169"/>
    </row>
    <row r="111" spans="1:24" ht="12.75" customHeight="1" x14ac:dyDescent="0.2">
      <c r="A111" s="420"/>
      <c r="B111" s="1174"/>
      <c r="C111" s="1174"/>
      <c r="D111" s="1174"/>
      <c r="E111" s="1174"/>
      <c r="F111" s="1174"/>
      <c r="G111" s="1174"/>
      <c r="H111" s="1174"/>
      <c r="I111" s="1174"/>
      <c r="J111" s="1174"/>
      <c r="K111" s="1174"/>
      <c r="L111" s="1174"/>
      <c r="M111" s="1174"/>
      <c r="N111" s="420"/>
      <c r="O111" s="54">
        <v>29</v>
      </c>
      <c r="P111" s="1168">
        <f>IF('4.Abrechnung'!$G$11="Maßnahme ausgefallen / storniert",0,'4.Abrechnung'!G104)</f>
        <v>0</v>
      </c>
      <c r="Q111" s="1168"/>
      <c r="R111" s="1168"/>
      <c r="S111" s="1168"/>
      <c r="T111" s="1168"/>
      <c r="U111" s="1168"/>
      <c r="V111" s="1168"/>
      <c r="W111" s="1169">
        <f>IF('4.Abrechnung'!$G$11="Maßnahme ausgefallen / storniert",0,'4.Abrechnung'!Q104)</f>
        <v>0</v>
      </c>
      <c r="X111" s="1169"/>
    </row>
    <row r="112" spans="1:24" ht="12.75" customHeight="1" x14ac:dyDescent="0.2">
      <c r="A112" s="420"/>
      <c r="B112" s="1174"/>
      <c r="C112" s="1174"/>
      <c r="D112" s="1174"/>
      <c r="E112" s="1174"/>
      <c r="F112" s="1174"/>
      <c r="G112" s="1174"/>
      <c r="H112" s="1174"/>
      <c r="I112" s="1174"/>
      <c r="J112" s="1174"/>
      <c r="K112" s="1174"/>
      <c r="L112" s="1174"/>
      <c r="M112" s="1174"/>
      <c r="N112" s="420"/>
      <c r="O112" s="55">
        <v>30</v>
      </c>
      <c r="P112" s="1168">
        <f>IF('4.Abrechnung'!$G$11="Maßnahme ausgefallen / storniert",0,'4.Abrechnung'!G105)</f>
        <v>0</v>
      </c>
      <c r="Q112" s="1168"/>
      <c r="R112" s="1168"/>
      <c r="S112" s="1168"/>
      <c r="T112" s="1168"/>
      <c r="U112" s="1168"/>
      <c r="V112" s="1168"/>
      <c r="W112" s="1170">
        <f>IF('4.Abrechnung'!$G$11="Maßnahme ausgefallen / storniert",0,'4.Abrechnung'!Q105)</f>
        <v>0</v>
      </c>
      <c r="X112" s="1170"/>
    </row>
    <row r="113" spans="1:24" ht="12.75" customHeight="1" x14ac:dyDescent="0.2">
      <c r="A113" s="420"/>
      <c r="B113" s="1174"/>
      <c r="C113" s="1174"/>
      <c r="D113" s="1174"/>
      <c r="E113" s="1174"/>
      <c r="F113" s="1174"/>
      <c r="G113" s="1174"/>
      <c r="H113" s="1174"/>
      <c r="I113" s="1174"/>
      <c r="J113" s="1174"/>
      <c r="K113" s="1174"/>
      <c r="L113" s="1174"/>
      <c r="M113" s="1174"/>
      <c r="N113" s="420"/>
      <c r="O113" s="458"/>
      <c r="P113" s="459"/>
      <c r="Q113" s="459"/>
      <c r="R113" s="1119" t="s">
        <v>101</v>
      </c>
      <c r="S113" s="1119"/>
      <c r="T113" s="1119"/>
      <c r="U113" s="1119"/>
      <c r="V113" s="1119"/>
      <c r="W113" s="1173">
        <f>IF('4.Abrechnung'!$G$11="Maßnahme ausgefallen / storniert",0,'4.Abrechnung'!Q107)</f>
        <v>0</v>
      </c>
      <c r="X113" s="1173"/>
    </row>
    <row r="114" spans="1:24" ht="12.75" customHeight="1" x14ac:dyDescent="0.2">
      <c r="A114" s="420"/>
      <c r="B114" s="1174"/>
      <c r="C114" s="1174"/>
      <c r="D114" s="1174"/>
      <c r="E114" s="1174"/>
      <c r="F114" s="1174"/>
      <c r="G114" s="1174"/>
      <c r="H114" s="1174"/>
      <c r="I114" s="1174"/>
      <c r="J114" s="1174"/>
      <c r="K114" s="1174"/>
      <c r="L114" s="1174"/>
      <c r="M114" s="1174"/>
      <c r="N114" s="420"/>
      <c r="O114" s="56"/>
      <c r="P114" s="57"/>
      <c r="Q114" s="57"/>
      <c r="R114" s="1120"/>
      <c r="S114" s="1120"/>
      <c r="T114" s="1120"/>
      <c r="U114" s="1120"/>
      <c r="V114" s="1120"/>
      <c r="W114" s="1173"/>
      <c r="X114" s="1173"/>
    </row>
    <row r="115" spans="1:24" x14ac:dyDescent="0.2">
      <c r="A115" s="420"/>
      <c r="B115" s="420"/>
      <c r="C115" s="420"/>
      <c r="D115" s="420"/>
      <c r="E115" s="420"/>
      <c r="F115" s="420"/>
      <c r="G115" s="420"/>
      <c r="H115" s="420"/>
      <c r="I115" s="420"/>
      <c r="J115" s="420"/>
      <c r="K115" s="420"/>
      <c r="L115" s="420"/>
      <c r="M115" s="420"/>
      <c r="N115" s="420"/>
      <c r="O115" s="420"/>
      <c r="P115" s="420"/>
      <c r="Q115" s="420"/>
      <c r="R115" s="420"/>
      <c r="S115" s="420"/>
      <c r="T115" s="420"/>
      <c r="U115" s="420"/>
      <c r="V115" s="420"/>
      <c r="W115" s="420"/>
      <c r="X115" s="420"/>
    </row>
  </sheetData>
  <sheetProtection algorithmName="SHA-512" hashValue="xuQKGsurjdwtGtyoqk263Jv3bcMvYlpDqCFiUHNvuTBdt42E7ZA+2/aB/NOM6OfEvRFRRua774T4hhGMgz01GQ==" saltValue="S5krBBj6+jYS362kRDNQDA==" spinCount="100000" sheet="1" objects="1" scenarios="1"/>
  <mergeCells count="165">
    <mergeCell ref="B8:Q8"/>
    <mergeCell ref="S11:X12"/>
    <mergeCell ref="W113:X114"/>
    <mergeCell ref="E102:L102"/>
    <mergeCell ref="P102:V102"/>
    <mergeCell ref="W102:X102"/>
    <mergeCell ref="E103:L103"/>
    <mergeCell ref="P103:V103"/>
    <mergeCell ref="W103:X103"/>
    <mergeCell ref="P104:V104"/>
    <mergeCell ref="W104:X104"/>
    <mergeCell ref="B104:M114"/>
    <mergeCell ref="P105:V105"/>
    <mergeCell ref="W105:X105"/>
    <mergeCell ref="P106:V106"/>
    <mergeCell ref="W106:X106"/>
    <mergeCell ref="P107:V107"/>
    <mergeCell ref="W107:X107"/>
    <mergeCell ref="P108:V108"/>
    <mergeCell ref="W108:X108"/>
    <mergeCell ref="P109:V109"/>
    <mergeCell ref="W109:X109"/>
    <mergeCell ref="P110:V110"/>
    <mergeCell ref="W110:X110"/>
    <mergeCell ref="P111:V111"/>
    <mergeCell ref="W111:X111"/>
    <mergeCell ref="P112:V112"/>
    <mergeCell ref="E99:L99"/>
    <mergeCell ref="P99:V99"/>
    <mergeCell ref="W99:X99"/>
    <mergeCell ref="E100:L100"/>
    <mergeCell ref="P100:V100"/>
    <mergeCell ref="W100:X100"/>
    <mergeCell ref="E101:L101"/>
    <mergeCell ref="P101:V101"/>
    <mergeCell ref="W101:X101"/>
    <mergeCell ref="W112:X112"/>
    <mergeCell ref="E96:L96"/>
    <mergeCell ref="P96:V96"/>
    <mergeCell ref="W96:X96"/>
    <mergeCell ref="E97:L97"/>
    <mergeCell ref="P97:V97"/>
    <mergeCell ref="W97:X97"/>
    <mergeCell ref="E98:L98"/>
    <mergeCell ref="P98:V98"/>
    <mergeCell ref="W98:X98"/>
    <mergeCell ref="E93:L93"/>
    <mergeCell ref="P93:V93"/>
    <mergeCell ref="W93:X93"/>
    <mergeCell ref="E94:L94"/>
    <mergeCell ref="P94:V94"/>
    <mergeCell ref="W94:X94"/>
    <mergeCell ref="E95:L95"/>
    <mergeCell ref="P95:V95"/>
    <mergeCell ref="W95:X95"/>
    <mergeCell ref="E90:L90"/>
    <mergeCell ref="P90:V90"/>
    <mergeCell ref="W90:X90"/>
    <mergeCell ref="E91:L91"/>
    <mergeCell ref="P91:V91"/>
    <mergeCell ref="W91:X91"/>
    <mergeCell ref="E92:L92"/>
    <mergeCell ref="P92:V92"/>
    <mergeCell ref="W92:X92"/>
    <mergeCell ref="B66:M66"/>
    <mergeCell ref="S66:X66"/>
    <mergeCell ref="B72:X72"/>
    <mergeCell ref="B75:H75"/>
    <mergeCell ref="J75:M75"/>
    <mergeCell ref="B78:X78"/>
    <mergeCell ref="L80:M80"/>
    <mergeCell ref="E81:L81"/>
    <mergeCell ref="W82:X82"/>
    <mergeCell ref="B82:M89"/>
    <mergeCell ref="P83:V83"/>
    <mergeCell ref="W83:X83"/>
    <mergeCell ref="P84:V84"/>
    <mergeCell ref="W84:X84"/>
    <mergeCell ref="P85:V85"/>
    <mergeCell ref="W85:X85"/>
    <mergeCell ref="P86:V86"/>
    <mergeCell ref="W86:X86"/>
    <mergeCell ref="P87:V87"/>
    <mergeCell ref="W87:X87"/>
    <mergeCell ref="P88:V88"/>
    <mergeCell ref="W88:X88"/>
    <mergeCell ref="P89:V89"/>
    <mergeCell ref="W89:X89"/>
    <mergeCell ref="B61:N61"/>
    <mergeCell ref="S61:X61"/>
    <mergeCell ref="B62:N62"/>
    <mergeCell ref="S62:X62"/>
    <mergeCell ref="B63:N63"/>
    <mergeCell ref="S63:X63"/>
    <mergeCell ref="B64:N64"/>
    <mergeCell ref="S64:X64"/>
    <mergeCell ref="S65:X65"/>
    <mergeCell ref="C48:X48"/>
    <mergeCell ref="B49:X49"/>
    <mergeCell ref="C51:X51"/>
    <mergeCell ref="C52:X52"/>
    <mergeCell ref="C53:X53"/>
    <mergeCell ref="C55:X55"/>
    <mergeCell ref="B57:C57"/>
    <mergeCell ref="B42:M42"/>
    <mergeCell ref="N42:P42"/>
    <mergeCell ref="Q42:V42"/>
    <mergeCell ref="W42:X42"/>
    <mergeCell ref="B43:V43"/>
    <mergeCell ref="W43:X43"/>
    <mergeCell ref="B44:X44"/>
    <mergeCell ref="B45:X45"/>
    <mergeCell ref="C47:X47"/>
    <mergeCell ref="Q38:V38"/>
    <mergeCell ref="B38:M39"/>
    <mergeCell ref="N38:P39"/>
    <mergeCell ref="W38:X39"/>
    <mergeCell ref="Q39:V39"/>
    <mergeCell ref="B40:M41"/>
    <mergeCell ref="N40:P41"/>
    <mergeCell ref="W40:X41"/>
    <mergeCell ref="Q40:V40"/>
    <mergeCell ref="Q41:V41"/>
    <mergeCell ref="B34:M35"/>
    <mergeCell ref="N34:P35"/>
    <mergeCell ref="W34:X35"/>
    <mergeCell ref="Q35:T35"/>
    <mergeCell ref="U35:V35"/>
    <mergeCell ref="B36:M37"/>
    <mergeCell ref="N36:P37"/>
    <mergeCell ref="W36:X37"/>
    <mergeCell ref="Q36:V37"/>
    <mergeCell ref="B2:N2"/>
    <mergeCell ref="S2:X2"/>
    <mergeCell ref="B3:N3"/>
    <mergeCell ref="S3:X3"/>
    <mergeCell ref="B4:N4"/>
    <mergeCell ref="S4:X4"/>
    <mergeCell ref="B5:N5"/>
    <mergeCell ref="S5:X5"/>
    <mergeCell ref="S6:X6"/>
    <mergeCell ref="R113:V114"/>
    <mergeCell ref="B7:M7"/>
    <mergeCell ref="S7:X7"/>
    <mergeCell ref="B10:N10"/>
    <mergeCell ref="B11:N11"/>
    <mergeCell ref="B12:N12"/>
    <mergeCell ref="B13:N13"/>
    <mergeCell ref="B15:R15"/>
    <mergeCell ref="S15:X15"/>
    <mergeCell ref="B16:X16"/>
    <mergeCell ref="B19:X19"/>
    <mergeCell ref="B22:H22"/>
    <mergeCell ref="J22:M22"/>
    <mergeCell ref="B25:X25"/>
    <mergeCell ref="O29:R29"/>
    <mergeCell ref="B29:K29"/>
    <mergeCell ref="L29:N29"/>
    <mergeCell ref="U29:X29"/>
    <mergeCell ref="S29:T29"/>
    <mergeCell ref="B33:F33"/>
    <mergeCell ref="R10:R11"/>
    <mergeCell ref="G33:P33"/>
    <mergeCell ref="Q33:X33"/>
    <mergeCell ref="Q34:V34"/>
  </mergeCells>
  <pageMargins left="0.78740157480314965" right="0.39370078740157483" top="0.39370078740157483" bottom="0.51181102362204722" header="0.39370078740157483" footer="0.31496062992125984"/>
  <pageSetup paperSize="9" fitToWidth="0" orientation="portrait" r:id="rId1"/>
  <headerFooter>
    <oddFooter>&amp;L&amp;7Stand: 2022-12-12 / KJR Main-Taunus e.V.&amp;C&amp;7Richtlinie I&amp;R&amp;7&amp;A - Seite &amp;P</oddFooter>
  </headerFooter>
  <rowBreaks count="1" manualBreakCount="1">
    <brk id="60" max="16383" man="1"/>
  </rowBreaks>
  <extLst>
    <ext uri="smNativeData">
      <pm:sheetPrefs xmlns:pm="smNativeData" day="1660587014" outlineProtect="1" showHorizontalRuler="1" showVerticalRuler="1" showAltShade="0">
        <pm:shade id="0" type="0" fgLvl="100" fgClr="000000" bgLvl="100" bgClr="FFFFFF"/>
        <pm:shade id="1" type="0" fgLvl="100" fgClr="000000" bgLvl="100" bgClr="FFFFFF"/>
      </pm:sheetPref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J14"/>
  <sheetViews>
    <sheetView showZeros="0" workbookViewId="0">
      <selection activeCell="A9" sqref="A9"/>
    </sheetView>
  </sheetViews>
  <sheetFormatPr baseColWidth="10" defaultColWidth="10.625" defaultRowHeight="14.25" x14ac:dyDescent="0.2"/>
  <cols>
    <col min="1" max="1" width="10.625" style="402"/>
    <col min="2" max="1024" width="10.625" style="1"/>
  </cols>
  <sheetData>
    <row r="2" spans="1:1" x14ac:dyDescent="0.2">
      <c r="A2" s="501" t="s">
        <v>158</v>
      </c>
    </row>
    <row r="3" spans="1:1" x14ac:dyDescent="0.2">
      <c r="A3" s="14" t="s">
        <v>144</v>
      </c>
    </row>
    <row r="4" spans="1:1" x14ac:dyDescent="0.2">
      <c r="A4" s="14" t="s">
        <v>59</v>
      </c>
    </row>
    <row r="5" spans="1:1" x14ac:dyDescent="0.2">
      <c r="A5" s="14" t="s">
        <v>29</v>
      </c>
    </row>
    <row r="7" spans="1:1" x14ac:dyDescent="0.2">
      <c r="A7" s="501" t="s">
        <v>159</v>
      </c>
    </row>
    <row r="8" spans="1:1" x14ac:dyDescent="0.2">
      <c r="A8" s="498" t="s">
        <v>136</v>
      </c>
    </row>
    <row r="9" spans="1:1" x14ac:dyDescent="0.2">
      <c r="A9" s="499" t="s">
        <v>138</v>
      </c>
    </row>
    <row r="10" spans="1:1" x14ac:dyDescent="0.2">
      <c r="A10" s="500" t="s">
        <v>137</v>
      </c>
    </row>
    <row r="11" spans="1:1" x14ac:dyDescent="0.2">
      <c r="A11" s="500"/>
    </row>
    <row r="12" spans="1:1" x14ac:dyDescent="0.2">
      <c r="A12" s="501" t="s">
        <v>160</v>
      </c>
    </row>
    <row r="13" spans="1:1" x14ac:dyDescent="0.2">
      <c r="A13" s="48" t="s">
        <v>93</v>
      </c>
    </row>
    <row r="14" spans="1:1" x14ac:dyDescent="0.2">
      <c r="A14" s="48" t="s">
        <v>118</v>
      </c>
    </row>
  </sheetData>
  <pageMargins left="0.7" right="0.7" top="0.78749999999999998" bottom="0.78749999999999998" header="0.51180599999999998" footer="0.51180599999999998"/>
  <pageSetup paperSize="9" fitToWidth="0" pageOrder="overThenDown"/>
  <extLst>
    <ext uri="smNativeData">
      <pm:sheetPrefs xmlns:pm="smNativeData" day="1660587014" outlineProtect="1" showHorizontalRuler="1" showVerticalRuler="1" showAltShade="0">
        <pm:shade id="0" type="0" fgLvl="100" fgClr="000000" bgLvl="100" bgClr="FFFFFF"/>
        <pm:shade id="1" type="0" fgLvl="100" fgClr="000000" bgLvl="100" bgClr="FFFFFF"/>
      </pm:sheetPref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Deckblatt</vt:lpstr>
      <vt:lpstr>1.Antrag</vt:lpstr>
      <vt:lpstr>2.Antrag Zuschuss</vt:lpstr>
      <vt:lpstr>3.Antrag Sozialfond</vt:lpstr>
      <vt:lpstr>4.Abrechnung</vt:lpstr>
      <vt:lpstr>5.Einzelverwendungsnachweis</vt:lpstr>
      <vt:lpstr>Rohdaten</vt:lpstr>
      <vt:lpstr>'1.Antrag'!Print_Area</vt:lpstr>
      <vt:lpstr>'4.Abrechnung'!Print_Area</vt:lpstr>
      <vt:lpstr>'1.Antrag'!Print_Titles</vt:lpstr>
      <vt:lpstr>'4.Abrechnung'!Print_Titles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dc:creator>
  <cp:keywords/>
  <dc:description/>
  <cp:lastModifiedBy>Wiesner, Theresa</cp:lastModifiedBy>
  <cp:revision>0</cp:revision>
  <cp:lastPrinted>2022-12-12T11:08:27Z</cp:lastPrinted>
  <dcterms:created xsi:type="dcterms:W3CDTF">2019-07-08T11:05:48Z</dcterms:created>
  <dcterms:modified xsi:type="dcterms:W3CDTF">2023-01-09T10:47:49Z</dcterms:modified>
</cp:coreProperties>
</file>